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mec\OneDrive - VOŠ, SPŠ a OA Čáslav\Plocha\Artendr\2\"/>
    </mc:Choice>
  </mc:AlternateContent>
  <bookViews>
    <workbookView xWindow="0" yWindow="0" windowWidth="23040" windowHeight="9192"/>
  </bookViews>
  <sheets>
    <sheet name="1 - Počítačová učebna" sheetId="2" r:id="rId1"/>
  </sheets>
  <definedNames>
    <definedName name="_xlnm._FilterDatabase" localSheetId="0" hidden="1">'1 - Počítačová učebna'!$C$94:$K$412</definedName>
  </definedNames>
  <calcPr calcId="162913"/>
  <extLst>
    <ext uri="GoogleSheetsCustomDataVersion2">
      <go:sheetsCustomData xmlns:go="http://customooxmlschemas.google.com/" r:id="rId7" roundtripDataChecksum="ZxrNjOITZ6XrRceQSE47gLPUu8Mk5bQFcNFwoa2+fmw="/>
    </ext>
  </extLst>
</workbook>
</file>

<file path=xl/calcChain.xml><?xml version="1.0" encoding="utf-8"?>
<calcChain xmlns="http://schemas.openxmlformats.org/spreadsheetml/2006/main">
  <c r="J90" i="2" l="1"/>
  <c r="J91" i="2"/>
  <c r="J92" i="2"/>
  <c r="J53" i="2"/>
  <c r="J54" i="2"/>
  <c r="J55" i="2"/>
  <c r="J98" i="2"/>
  <c r="J101" i="2"/>
  <c r="J105" i="2"/>
  <c r="J108" i="2"/>
  <c r="J112" i="2"/>
  <c r="J115" i="2"/>
  <c r="J120" i="2"/>
  <c r="J124" i="2"/>
  <c r="J128" i="2"/>
  <c r="J131" i="2"/>
  <c r="J135" i="2"/>
  <c r="J138" i="2"/>
  <c r="J142" i="2"/>
  <c r="J146" i="2"/>
  <c r="J149" i="2"/>
  <c r="BK410" i="2" l="1"/>
  <c r="BK409" i="2" s="1"/>
  <c r="J409" i="2" s="1"/>
  <c r="J75" i="2" s="1"/>
  <c r="BI410" i="2"/>
  <c r="BH410" i="2"/>
  <c r="BG410" i="2"/>
  <c r="BF410" i="2"/>
  <c r="T410" i="2"/>
  <c r="R410" i="2"/>
  <c r="R409" i="2" s="1"/>
  <c r="P410" i="2"/>
  <c r="P409" i="2" s="1"/>
  <c r="J410" i="2"/>
  <c r="BE410" i="2" s="1"/>
  <c r="T409" i="2"/>
  <c r="BK406" i="2"/>
  <c r="BI406" i="2"/>
  <c r="BH406" i="2"/>
  <c r="BG406" i="2"/>
  <c r="BF406" i="2"/>
  <c r="T406" i="2"/>
  <c r="R406" i="2"/>
  <c r="P406" i="2"/>
  <c r="J406" i="2"/>
  <c r="BE406" i="2" s="1"/>
  <c r="BK402" i="2"/>
  <c r="BI402" i="2"/>
  <c r="BH402" i="2"/>
  <c r="BG402" i="2"/>
  <c r="BF402" i="2"/>
  <c r="T402" i="2"/>
  <c r="R402" i="2"/>
  <c r="P402" i="2"/>
  <c r="P398" i="2" s="1"/>
  <c r="J402" i="2"/>
  <c r="BE402" i="2" s="1"/>
  <c r="BK399" i="2"/>
  <c r="BI399" i="2"/>
  <c r="BH399" i="2"/>
  <c r="BG399" i="2"/>
  <c r="BF399" i="2"/>
  <c r="T399" i="2"/>
  <c r="T398" i="2" s="1"/>
  <c r="R399" i="2"/>
  <c r="P399" i="2"/>
  <c r="J399" i="2"/>
  <c r="BE399" i="2" s="1"/>
  <c r="R398" i="2"/>
  <c r="BK395" i="2"/>
  <c r="BI395" i="2"/>
  <c r="BH395" i="2"/>
  <c r="BG395" i="2"/>
  <c r="BF395" i="2"/>
  <c r="BE395" i="2"/>
  <c r="T395" i="2"/>
  <c r="R395" i="2"/>
  <c r="P395" i="2"/>
  <c r="J395" i="2"/>
  <c r="BK392" i="2"/>
  <c r="BI392" i="2"/>
  <c r="BH392" i="2"/>
  <c r="BG392" i="2"/>
  <c r="BF392" i="2"/>
  <c r="BE392" i="2"/>
  <c r="T392" i="2"/>
  <c r="R392" i="2"/>
  <c r="P392" i="2"/>
  <c r="J392" i="2"/>
  <c r="BK388" i="2"/>
  <c r="BI388" i="2"/>
  <c r="BH388" i="2"/>
  <c r="BG388" i="2"/>
  <c r="BF388" i="2"/>
  <c r="T388" i="2"/>
  <c r="T384" i="2" s="1"/>
  <c r="R388" i="2"/>
  <c r="P388" i="2"/>
  <c r="J388" i="2"/>
  <c r="BE388" i="2" s="1"/>
  <c r="BK385" i="2"/>
  <c r="BI385" i="2"/>
  <c r="BH385" i="2"/>
  <c r="BG385" i="2"/>
  <c r="BF385" i="2"/>
  <c r="T385" i="2"/>
  <c r="R385" i="2"/>
  <c r="R384" i="2" s="1"/>
  <c r="P385" i="2"/>
  <c r="J385" i="2"/>
  <c r="BE385" i="2" s="1"/>
  <c r="P384" i="2"/>
  <c r="BK380" i="2"/>
  <c r="BI380" i="2"/>
  <c r="BH380" i="2"/>
  <c r="BG380" i="2"/>
  <c r="BF380" i="2"/>
  <c r="T380" i="2"/>
  <c r="R380" i="2"/>
  <c r="P380" i="2"/>
  <c r="J380" i="2"/>
  <c r="BE380" i="2" s="1"/>
  <c r="BK377" i="2"/>
  <c r="BI377" i="2"/>
  <c r="BH377" i="2"/>
  <c r="BG377" i="2"/>
  <c r="BF377" i="2"/>
  <c r="T377" i="2"/>
  <c r="R377" i="2"/>
  <c r="P377" i="2"/>
  <c r="J377" i="2"/>
  <c r="BE377" i="2" s="1"/>
  <c r="BK374" i="2"/>
  <c r="BI374" i="2"/>
  <c r="BH374" i="2"/>
  <c r="BG374" i="2"/>
  <c r="BF374" i="2"/>
  <c r="T374" i="2"/>
  <c r="R374" i="2"/>
  <c r="P374" i="2"/>
  <c r="J374" i="2"/>
  <c r="BE374" i="2" s="1"/>
  <c r="BK371" i="2"/>
  <c r="BI371" i="2"/>
  <c r="BH371" i="2"/>
  <c r="BG371" i="2"/>
  <c r="BF371" i="2"/>
  <c r="BE371" i="2"/>
  <c r="T371" i="2"/>
  <c r="R371" i="2"/>
  <c r="R367" i="2" s="1"/>
  <c r="P371" i="2"/>
  <c r="J371" i="2"/>
  <c r="BK368" i="2"/>
  <c r="BK367" i="2" s="1"/>
  <c r="J367" i="2" s="1"/>
  <c r="J72" i="2" s="1"/>
  <c r="BI368" i="2"/>
  <c r="BH368" i="2"/>
  <c r="BG368" i="2"/>
  <c r="BF368" i="2"/>
  <c r="BE368" i="2"/>
  <c r="T368" i="2"/>
  <c r="T367" i="2" s="1"/>
  <c r="R368" i="2"/>
  <c r="P368" i="2"/>
  <c r="P367" i="2" s="1"/>
  <c r="J368" i="2"/>
  <c r="BK363" i="2"/>
  <c r="BI363" i="2"/>
  <c r="BH363" i="2"/>
  <c r="BG363" i="2"/>
  <c r="BF363" i="2"/>
  <c r="T363" i="2"/>
  <c r="R363" i="2"/>
  <c r="P363" i="2"/>
  <c r="J363" i="2"/>
  <c r="BE363" i="2" s="1"/>
  <c r="BK360" i="2"/>
  <c r="BI360" i="2"/>
  <c r="BH360" i="2"/>
  <c r="BG360" i="2"/>
  <c r="BF360" i="2"/>
  <c r="T360" i="2"/>
  <c r="R360" i="2"/>
  <c r="P360" i="2"/>
  <c r="J360" i="2"/>
  <c r="BE360" i="2" s="1"/>
  <c r="BK358" i="2"/>
  <c r="BI358" i="2"/>
  <c r="BH358" i="2"/>
  <c r="BG358" i="2"/>
  <c r="BF358" i="2"/>
  <c r="BE358" i="2"/>
  <c r="T358" i="2"/>
  <c r="R358" i="2"/>
  <c r="P358" i="2"/>
  <c r="J358" i="2"/>
  <c r="BK356" i="2"/>
  <c r="BI356" i="2"/>
  <c r="BH356" i="2"/>
  <c r="BG356" i="2"/>
  <c r="BF356" i="2"/>
  <c r="T356" i="2"/>
  <c r="R356" i="2"/>
  <c r="P356" i="2"/>
  <c r="J356" i="2"/>
  <c r="BE356" i="2" s="1"/>
  <c r="BK353" i="2"/>
  <c r="BI353" i="2"/>
  <c r="BH353" i="2"/>
  <c r="BG353" i="2"/>
  <c r="BF353" i="2"/>
  <c r="T353" i="2"/>
  <c r="R353" i="2"/>
  <c r="P353" i="2"/>
  <c r="J353" i="2"/>
  <c r="BE353" i="2" s="1"/>
  <c r="BK350" i="2"/>
  <c r="BI350" i="2"/>
  <c r="BH350" i="2"/>
  <c r="BG350" i="2"/>
  <c r="BF350" i="2"/>
  <c r="T350" i="2"/>
  <c r="R350" i="2"/>
  <c r="P350" i="2"/>
  <c r="J350" i="2"/>
  <c r="BE350" i="2" s="1"/>
  <c r="BK347" i="2"/>
  <c r="BI347" i="2"/>
  <c r="BH347" i="2"/>
  <c r="BG347" i="2"/>
  <c r="BF347" i="2"/>
  <c r="BE347" i="2"/>
  <c r="T347" i="2"/>
  <c r="R347" i="2"/>
  <c r="P347" i="2"/>
  <c r="J347" i="2"/>
  <c r="BK344" i="2"/>
  <c r="BI344" i="2"/>
  <c r="BH344" i="2"/>
  <c r="BG344" i="2"/>
  <c r="BF344" i="2"/>
  <c r="BE344" i="2"/>
  <c r="T344" i="2"/>
  <c r="R344" i="2"/>
  <c r="P344" i="2"/>
  <c r="J344" i="2"/>
  <c r="BK341" i="2"/>
  <c r="BI341" i="2"/>
  <c r="BH341" i="2"/>
  <c r="BG341" i="2"/>
  <c r="BF341" i="2"/>
  <c r="T341" i="2"/>
  <c r="R341" i="2"/>
  <c r="P341" i="2"/>
  <c r="J341" i="2"/>
  <c r="BE341" i="2" s="1"/>
  <c r="BK338" i="2"/>
  <c r="BI338" i="2"/>
  <c r="BH338" i="2"/>
  <c r="BG338" i="2"/>
  <c r="BF338" i="2"/>
  <c r="T338" i="2"/>
  <c r="R338" i="2"/>
  <c r="P338" i="2"/>
  <c r="J338" i="2"/>
  <c r="BE338" i="2" s="1"/>
  <c r="BK335" i="2"/>
  <c r="BI335" i="2"/>
  <c r="BH335" i="2"/>
  <c r="BG335" i="2"/>
  <c r="BF335" i="2"/>
  <c r="T335" i="2"/>
  <c r="R335" i="2"/>
  <c r="P335" i="2"/>
  <c r="J335" i="2"/>
  <c r="BE335" i="2" s="1"/>
  <c r="BK332" i="2"/>
  <c r="BI332" i="2"/>
  <c r="BH332" i="2"/>
  <c r="BG332" i="2"/>
  <c r="BF332" i="2"/>
  <c r="BE332" i="2"/>
  <c r="T332" i="2"/>
  <c r="R332" i="2"/>
  <c r="P332" i="2"/>
  <c r="J332" i="2"/>
  <c r="BK329" i="2"/>
  <c r="BI329" i="2"/>
  <c r="BH329" i="2"/>
  <c r="BG329" i="2"/>
  <c r="BF329" i="2"/>
  <c r="T329" i="2"/>
  <c r="T325" i="2" s="1"/>
  <c r="R329" i="2"/>
  <c r="P329" i="2"/>
  <c r="J329" i="2"/>
  <c r="BE329" i="2" s="1"/>
  <c r="BK326" i="2"/>
  <c r="BI326" i="2"/>
  <c r="BH326" i="2"/>
  <c r="BG326" i="2"/>
  <c r="BF326" i="2"/>
  <c r="T326" i="2"/>
  <c r="R326" i="2"/>
  <c r="R325" i="2" s="1"/>
  <c r="P326" i="2"/>
  <c r="J326" i="2"/>
  <c r="BE326" i="2" s="1"/>
  <c r="P325" i="2"/>
  <c r="BK322" i="2"/>
  <c r="BK321" i="2" s="1"/>
  <c r="J321" i="2" s="1"/>
  <c r="J70" i="2" s="1"/>
  <c r="BI322" i="2"/>
  <c r="BH322" i="2"/>
  <c r="BG322" i="2"/>
  <c r="BF322" i="2"/>
  <c r="BE322" i="2"/>
  <c r="T322" i="2"/>
  <c r="T321" i="2" s="1"/>
  <c r="R322" i="2"/>
  <c r="P322" i="2"/>
  <c r="P321" i="2" s="1"/>
  <c r="J322" i="2"/>
  <c r="R321" i="2"/>
  <c r="BK317" i="2"/>
  <c r="BI317" i="2"/>
  <c r="BH317" i="2"/>
  <c r="BG317" i="2"/>
  <c r="BF317" i="2"/>
  <c r="T317" i="2"/>
  <c r="R317" i="2"/>
  <c r="P317" i="2"/>
  <c r="J317" i="2"/>
  <c r="BE317" i="2" s="1"/>
  <c r="BK314" i="2"/>
  <c r="BI314" i="2"/>
  <c r="BH314" i="2"/>
  <c r="BG314" i="2"/>
  <c r="BF314" i="2"/>
  <c r="T314" i="2"/>
  <c r="R314" i="2"/>
  <c r="P314" i="2"/>
  <c r="J314" i="2"/>
  <c r="BE314" i="2" s="1"/>
  <c r="BK310" i="2"/>
  <c r="BI310" i="2"/>
  <c r="BH310" i="2"/>
  <c r="BG310" i="2"/>
  <c r="BF310" i="2"/>
  <c r="T310" i="2"/>
  <c r="R310" i="2"/>
  <c r="P310" i="2"/>
  <c r="J310" i="2"/>
  <c r="BE310" i="2" s="1"/>
  <c r="BK307" i="2"/>
  <c r="BI307" i="2"/>
  <c r="BH307" i="2"/>
  <c r="BG307" i="2"/>
  <c r="BF307" i="2"/>
  <c r="BE307" i="2"/>
  <c r="T307" i="2"/>
  <c r="R307" i="2"/>
  <c r="P307" i="2"/>
  <c r="P302" i="2" s="1"/>
  <c r="J307" i="2"/>
  <c r="BK303" i="2"/>
  <c r="BI303" i="2"/>
  <c r="BH303" i="2"/>
  <c r="BG303" i="2"/>
  <c r="BF303" i="2"/>
  <c r="T303" i="2"/>
  <c r="R303" i="2"/>
  <c r="R302" i="2" s="1"/>
  <c r="P303" i="2"/>
  <c r="J303" i="2"/>
  <c r="BE303" i="2" s="1"/>
  <c r="T302" i="2"/>
  <c r="BK298" i="2"/>
  <c r="BI298" i="2"/>
  <c r="BH298" i="2"/>
  <c r="BG298" i="2"/>
  <c r="BF298" i="2"/>
  <c r="T298" i="2"/>
  <c r="R298" i="2"/>
  <c r="P298" i="2"/>
  <c r="J298" i="2"/>
  <c r="BE298" i="2" s="1"/>
  <c r="BK295" i="2"/>
  <c r="BI295" i="2"/>
  <c r="BH295" i="2"/>
  <c r="BG295" i="2"/>
  <c r="BF295" i="2"/>
  <c r="T295" i="2"/>
  <c r="R295" i="2"/>
  <c r="P295" i="2"/>
  <c r="J295" i="2"/>
  <c r="BE295" i="2" s="1"/>
  <c r="BK293" i="2"/>
  <c r="BI293" i="2"/>
  <c r="BH293" i="2"/>
  <c r="BG293" i="2"/>
  <c r="BF293" i="2"/>
  <c r="T293" i="2"/>
  <c r="R293" i="2"/>
  <c r="P293" i="2"/>
  <c r="J293" i="2"/>
  <c r="BE293" i="2" s="1"/>
  <c r="BK290" i="2"/>
  <c r="BI290" i="2"/>
  <c r="BH290" i="2"/>
  <c r="BG290" i="2"/>
  <c r="BF290" i="2"/>
  <c r="T290" i="2"/>
  <c r="R290" i="2"/>
  <c r="P290" i="2"/>
  <c r="J290" i="2"/>
  <c r="BE290" i="2" s="1"/>
  <c r="BK287" i="2"/>
  <c r="BK283" i="2" s="1"/>
  <c r="J283" i="2" s="1"/>
  <c r="J68" i="2" s="1"/>
  <c r="BI287" i="2"/>
  <c r="BH287" i="2"/>
  <c r="BG287" i="2"/>
  <c r="BF287" i="2"/>
  <c r="T287" i="2"/>
  <c r="R287" i="2"/>
  <c r="R283" i="2" s="1"/>
  <c r="P287" i="2"/>
  <c r="J287" i="2"/>
  <c r="BE287" i="2" s="1"/>
  <c r="BK284" i="2"/>
  <c r="BI284" i="2"/>
  <c r="BH284" i="2"/>
  <c r="BG284" i="2"/>
  <c r="BF284" i="2"/>
  <c r="T284" i="2"/>
  <c r="T283" i="2" s="1"/>
  <c r="R284" i="2"/>
  <c r="P284" i="2"/>
  <c r="P283" i="2" s="1"/>
  <c r="J284" i="2"/>
  <c r="BE284" i="2" s="1"/>
  <c r="BK279" i="2"/>
  <c r="BI279" i="2"/>
  <c r="BH279" i="2"/>
  <c r="BG279" i="2"/>
  <c r="BF279" i="2"/>
  <c r="T279" i="2"/>
  <c r="R279" i="2"/>
  <c r="P279" i="2"/>
  <c r="J279" i="2"/>
  <c r="BE279" i="2" s="1"/>
  <c r="BK276" i="2"/>
  <c r="BI276" i="2"/>
  <c r="BH276" i="2"/>
  <c r="BG276" i="2"/>
  <c r="BF276" i="2"/>
  <c r="T276" i="2"/>
  <c r="R276" i="2"/>
  <c r="P276" i="2"/>
  <c r="J276" i="2"/>
  <c r="BE276" i="2" s="1"/>
  <c r="BK273" i="2"/>
  <c r="BI273" i="2"/>
  <c r="BH273" i="2"/>
  <c r="BG273" i="2"/>
  <c r="BF273" i="2"/>
  <c r="T273" i="2"/>
  <c r="R273" i="2"/>
  <c r="P273" i="2"/>
  <c r="J273" i="2"/>
  <c r="BE273" i="2" s="1"/>
  <c r="BK271" i="2"/>
  <c r="BI271" i="2"/>
  <c r="BH271" i="2"/>
  <c r="BG271" i="2"/>
  <c r="BF271" i="2"/>
  <c r="T271" i="2"/>
  <c r="R271" i="2"/>
  <c r="P271" i="2"/>
  <c r="J271" i="2"/>
  <c r="BE271" i="2" s="1"/>
  <c r="BK268" i="2"/>
  <c r="BI268" i="2"/>
  <c r="BH268" i="2"/>
  <c r="BG268" i="2"/>
  <c r="BF268" i="2"/>
  <c r="T268" i="2"/>
  <c r="R268" i="2"/>
  <c r="P268" i="2"/>
  <c r="J268" i="2"/>
  <c r="BE268" i="2" s="1"/>
  <c r="BK266" i="2"/>
  <c r="BI266" i="2"/>
  <c r="BH266" i="2"/>
  <c r="BG266" i="2"/>
  <c r="BF266" i="2"/>
  <c r="T266" i="2"/>
  <c r="R266" i="2"/>
  <c r="P266" i="2"/>
  <c r="J266" i="2"/>
  <c r="BE266" i="2" s="1"/>
  <c r="BK263" i="2"/>
  <c r="BI263" i="2"/>
  <c r="BH263" i="2"/>
  <c r="BG263" i="2"/>
  <c r="BF263" i="2"/>
  <c r="BE263" i="2"/>
  <c r="T263" i="2"/>
  <c r="R263" i="2"/>
  <c r="P263" i="2"/>
  <c r="J263" i="2"/>
  <c r="BK261" i="2"/>
  <c r="BI261" i="2"/>
  <c r="BH261" i="2"/>
  <c r="BG261" i="2"/>
  <c r="BF261" i="2"/>
  <c r="T261" i="2"/>
  <c r="R261" i="2"/>
  <c r="P261" i="2"/>
  <c r="J261" i="2"/>
  <c r="BE261" i="2" s="1"/>
  <c r="BK258" i="2"/>
  <c r="BI258" i="2"/>
  <c r="BH258" i="2"/>
  <c r="BG258" i="2"/>
  <c r="BF258" i="2"/>
  <c r="T258" i="2"/>
  <c r="R258" i="2"/>
  <c r="P258" i="2"/>
  <c r="J258" i="2"/>
  <c r="BE258" i="2" s="1"/>
  <c r="BK256" i="2"/>
  <c r="BI256" i="2"/>
  <c r="BH256" i="2"/>
  <c r="BG256" i="2"/>
  <c r="BF256" i="2"/>
  <c r="T256" i="2"/>
  <c r="R256" i="2"/>
  <c r="P256" i="2"/>
  <c r="J256" i="2"/>
  <c r="BE256" i="2" s="1"/>
  <c r="BK253" i="2"/>
  <c r="BI253" i="2"/>
  <c r="BH253" i="2"/>
  <c r="BG253" i="2"/>
  <c r="BF253" i="2"/>
  <c r="BE253" i="2"/>
  <c r="T253" i="2"/>
  <c r="R253" i="2"/>
  <c r="P253" i="2"/>
  <c r="J253" i="2"/>
  <c r="BK251" i="2"/>
  <c r="BI251" i="2"/>
  <c r="BH251" i="2"/>
  <c r="BG251" i="2"/>
  <c r="BF251" i="2"/>
  <c r="T251" i="2"/>
  <c r="R251" i="2"/>
  <c r="P251" i="2"/>
  <c r="J251" i="2"/>
  <c r="BE251" i="2" s="1"/>
  <c r="BK247" i="2"/>
  <c r="BI247" i="2"/>
  <c r="BH247" i="2"/>
  <c r="BG247" i="2"/>
  <c r="BF247" i="2"/>
  <c r="T247" i="2"/>
  <c r="R247" i="2"/>
  <c r="P247" i="2"/>
  <c r="J247" i="2"/>
  <c r="BE247" i="2" s="1"/>
  <c r="BK245" i="2"/>
  <c r="BI245" i="2"/>
  <c r="BH245" i="2"/>
  <c r="BG245" i="2"/>
  <c r="BF245" i="2"/>
  <c r="T245" i="2"/>
  <c r="R245" i="2"/>
  <c r="P245" i="2"/>
  <c r="J245" i="2"/>
  <c r="BE245" i="2" s="1"/>
  <c r="BK243" i="2"/>
  <c r="BI243" i="2"/>
  <c r="BH243" i="2"/>
  <c r="BG243" i="2"/>
  <c r="BF243" i="2"/>
  <c r="T243" i="2"/>
  <c r="R243" i="2"/>
  <c r="P243" i="2"/>
  <c r="J243" i="2"/>
  <c r="BE243" i="2" s="1"/>
  <c r="BK241" i="2"/>
  <c r="BI241" i="2"/>
  <c r="BH241" i="2"/>
  <c r="BG241" i="2"/>
  <c r="BF241" i="2"/>
  <c r="BE241" i="2"/>
  <c r="T241" i="2"/>
  <c r="R241" i="2"/>
  <c r="P241" i="2"/>
  <c r="J241" i="2"/>
  <c r="BK239" i="2"/>
  <c r="BI239" i="2"/>
  <c r="BH239" i="2"/>
  <c r="BG239" i="2"/>
  <c r="BF239" i="2"/>
  <c r="T239" i="2"/>
  <c r="R239" i="2"/>
  <c r="P239" i="2"/>
  <c r="J239" i="2"/>
  <c r="BE239" i="2" s="1"/>
  <c r="BK236" i="2"/>
  <c r="BI236" i="2"/>
  <c r="BH236" i="2"/>
  <c r="BG236" i="2"/>
  <c r="BF236" i="2"/>
  <c r="T236" i="2"/>
  <c r="R236" i="2"/>
  <c r="P236" i="2"/>
  <c r="J236" i="2"/>
  <c r="BE236" i="2" s="1"/>
  <c r="BK234" i="2"/>
  <c r="BI234" i="2"/>
  <c r="BH234" i="2"/>
  <c r="BG234" i="2"/>
  <c r="BF234" i="2"/>
  <c r="T234" i="2"/>
  <c r="R234" i="2"/>
  <c r="P234" i="2"/>
  <c r="J234" i="2"/>
  <c r="BE234" i="2" s="1"/>
  <c r="BK231" i="2"/>
  <c r="BI231" i="2"/>
  <c r="BH231" i="2"/>
  <c r="BG231" i="2"/>
  <c r="BF231" i="2"/>
  <c r="T231" i="2"/>
  <c r="R231" i="2"/>
  <c r="P231" i="2"/>
  <c r="J231" i="2"/>
  <c r="BE231" i="2" s="1"/>
  <c r="BK229" i="2"/>
  <c r="BI229" i="2"/>
  <c r="BH229" i="2"/>
  <c r="BG229" i="2"/>
  <c r="BF229" i="2"/>
  <c r="T229" i="2"/>
  <c r="R229" i="2"/>
  <c r="P229" i="2"/>
  <c r="J229" i="2"/>
  <c r="BE229" i="2" s="1"/>
  <c r="BK226" i="2"/>
  <c r="BI226" i="2"/>
  <c r="BH226" i="2"/>
  <c r="BG226" i="2"/>
  <c r="BF226" i="2"/>
  <c r="T226" i="2"/>
  <c r="R226" i="2"/>
  <c r="P226" i="2"/>
  <c r="J226" i="2"/>
  <c r="BE226" i="2" s="1"/>
  <c r="BK224" i="2"/>
  <c r="BI224" i="2"/>
  <c r="BH224" i="2"/>
  <c r="BG224" i="2"/>
  <c r="BF224" i="2"/>
  <c r="BE224" i="2"/>
  <c r="T224" i="2"/>
  <c r="R224" i="2"/>
  <c r="P224" i="2"/>
  <c r="J224" i="2"/>
  <c r="BK221" i="2"/>
  <c r="BI221" i="2"/>
  <c r="BH221" i="2"/>
  <c r="BG221" i="2"/>
  <c r="BF221" i="2"/>
  <c r="BE221" i="2"/>
  <c r="T221" i="2"/>
  <c r="R221" i="2"/>
  <c r="P221" i="2"/>
  <c r="J221" i="2"/>
  <c r="BK218" i="2"/>
  <c r="BI218" i="2"/>
  <c r="BH218" i="2"/>
  <c r="BG218" i="2"/>
  <c r="BF218" i="2"/>
  <c r="T218" i="2"/>
  <c r="R218" i="2"/>
  <c r="P218" i="2"/>
  <c r="J218" i="2"/>
  <c r="BE218" i="2" s="1"/>
  <c r="BK215" i="2"/>
  <c r="BI215" i="2"/>
  <c r="BH215" i="2"/>
  <c r="BG215" i="2"/>
  <c r="BF215" i="2"/>
  <c r="T215" i="2"/>
  <c r="R215" i="2"/>
  <c r="P215" i="2"/>
  <c r="J215" i="2"/>
  <c r="BE215" i="2" s="1"/>
  <c r="BK212" i="2"/>
  <c r="BI212" i="2"/>
  <c r="BH212" i="2"/>
  <c r="BG212" i="2"/>
  <c r="BF212" i="2"/>
  <c r="T212" i="2"/>
  <c r="R212" i="2"/>
  <c r="P212" i="2"/>
  <c r="J212" i="2"/>
  <c r="BE212" i="2" s="1"/>
  <c r="BK209" i="2"/>
  <c r="BI209" i="2"/>
  <c r="BH209" i="2"/>
  <c r="BG209" i="2"/>
  <c r="BF209" i="2"/>
  <c r="BE209" i="2"/>
  <c r="T209" i="2"/>
  <c r="R209" i="2"/>
  <c r="P209" i="2"/>
  <c r="J209" i="2"/>
  <c r="BK206" i="2"/>
  <c r="BI206" i="2"/>
  <c r="BH206" i="2"/>
  <c r="BG206" i="2"/>
  <c r="BF206" i="2"/>
  <c r="T206" i="2"/>
  <c r="R206" i="2"/>
  <c r="P206" i="2"/>
  <c r="J206" i="2"/>
  <c r="BE206" i="2" s="1"/>
  <c r="BK203" i="2"/>
  <c r="BI203" i="2"/>
  <c r="BH203" i="2"/>
  <c r="BG203" i="2"/>
  <c r="BF203" i="2"/>
  <c r="T203" i="2"/>
  <c r="R203" i="2"/>
  <c r="P203" i="2"/>
  <c r="J203" i="2"/>
  <c r="BE203" i="2" s="1"/>
  <c r="BK200" i="2"/>
  <c r="BI200" i="2"/>
  <c r="BH200" i="2"/>
  <c r="BG200" i="2"/>
  <c r="BF200" i="2"/>
  <c r="T200" i="2"/>
  <c r="R200" i="2"/>
  <c r="P200" i="2"/>
  <c r="J200" i="2"/>
  <c r="BE200" i="2" s="1"/>
  <c r="BK198" i="2"/>
  <c r="BI198" i="2"/>
  <c r="BH198" i="2"/>
  <c r="BG198" i="2"/>
  <c r="BF198" i="2"/>
  <c r="BE198" i="2"/>
  <c r="T198" i="2"/>
  <c r="R198" i="2"/>
  <c r="P198" i="2"/>
  <c r="J198" i="2"/>
  <c r="BK195" i="2"/>
  <c r="BI195" i="2"/>
  <c r="BH195" i="2"/>
  <c r="BG195" i="2"/>
  <c r="BF195" i="2"/>
  <c r="T195" i="2"/>
  <c r="R195" i="2"/>
  <c r="P195" i="2"/>
  <c r="J195" i="2"/>
  <c r="BE195" i="2" s="1"/>
  <c r="BK193" i="2"/>
  <c r="BI193" i="2"/>
  <c r="BH193" i="2"/>
  <c r="BG193" i="2"/>
  <c r="BF193" i="2"/>
  <c r="T193" i="2"/>
  <c r="R193" i="2"/>
  <c r="P193" i="2"/>
  <c r="J193" i="2"/>
  <c r="BE193" i="2" s="1"/>
  <c r="BK191" i="2"/>
  <c r="BI191" i="2"/>
  <c r="BH191" i="2"/>
  <c r="BG191" i="2"/>
  <c r="BF191" i="2"/>
  <c r="T191" i="2"/>
  <c r="R191" i="2"/>
  <c r="P191" i="2"/>
  <c r="J191" i="2"/>
  <c r="BE191" i="2" s="1"/>
  <c r="BK188" i="2"/>
  <c r="BI188" i="2"/>
  <c r="BH188" i="2"/>
  <c r="BG188" i="2"/>
  <c r="BF188" i="2"/>
  <c r="BE188" i="2"/>
  <c r="T188" i="2"/>
  <c r="R188" i="2"/>
  <c r="P188" i="2"/>
  <c r="J188" i="2"/>
  <c r="BK185" i="2"/>
  <c r="BI185" i="2"/>
  <c r="BH185" i="2"/>
  <c r="BG185" i="2"/>
  <c r="BF185" i="2"/>
  <c r="T185" i="2"/>
  <c r="R185" i="2"/>
  <c r="P185" i="2"/>
  <c r="J185" i="2"/>
  <c r="BE185" i="2" s="1"/>
  <c r="BK182" i="2"/>
  <c r="BI182" i="2"/>
  <c r="BH182" i="2"/>
  <c r="BG182" i="2"/>
  <c r="BF182" i="2"/>
  <c r="T182" i="2"/>
  <c r="R182" i="2"/>
  <c r="P182" i="2"/>
  <c r="J182" i="2"/>
  <c r="BE182" i="2" s="1"/>
  <c r="BK179" i="2"/>
  <c r="BI179" i="2"/>
  <c r="BH179" i="2"/>
  <c r="BG179" i="2"/>
  <c r="BF179" i="2"/>
  <c r="T179" i="2"/>
  <c r="R179" i="2"/>
  <c r="P179" i="2"/>
  <c r="J179" i="2"/>
  <c r="BE179" i="2" s="1"/>
  <c r="BK176" i="2"/>
  <c r="BI176" i="2"/>
  <c r="BH176" i="2"/>
  <c r="BG176" i="2"/>
  <c r="BF176" i="2"/>
  <c r="T176" i="2"/>
  <c r="R176" i="2"/>
  <c r="R175" i="2" s="1"/>
  <c r="P176" i="2"/>
  <c r="J176" i="2"/>
  <c r="BE176" i="2" s="1"/>
  <c r="T175" i="2"/>
  <c r="P175" i="2"/>
  <c r="BK171" i="2"/>
  <c r="BI171" i="2"/>
  <c r="BH171" i="2"/>
  <c r="BG171" i="2"/>
  <c r="BF171" i="2"/>
  <c r="T171" i="2"/>
  <c r="R171" i="2"/>
  <c r="P171" i="2"/>
  <c r="J171" i="2"/>
  <c r="BE171" i="2" s="1"/>
  <c r="BK168" i="2"/>
  <c r="BI168" i="2"/>
  <c r="BH168" i="2"/>
  <c r="BG168" i="2"/>
  <c r="BF168" i="2"/>
  <c r="T168" i="2"/>
  <c r="R168" i="2"/>
  <c r="P168" i="2"/>
  <c r="J168" i="2"/>
  <c r="BE168" i="2" s="1"/>
  <c r="BK166" i="2"/>
  <c r="BI166" i="2"/>
  <c r="BH166" i="2"/>
  <c r="BG166" i="2"/>
  <c r="BF166" i="2"/>
  <c r="BE166" i="2"/>
  <c r="T166" i="2"/>
  <c r="R166" i="2"/>
  <c r="P166" i="2"/>
  <c r="J166" i="2"/>
  <c r="BK163" i="2"/>
  <c r="BI163" i="2"/>
  <c r="BH163" i="2"/>
  <c r="BG163" i="2"/>
  <c r="BF163" i="2"/>
  <c r="T163" i="2"/>
  <c r="R163" i="2"/>
  <c r="P163" i="2"/>
  <c r="J163" i="2"/>
  <c r="BE163" i="2" s="1"/>
  <c r="BK160" i="2"/>
  <c r="BI160" i="2"/>
  <c r="BH160" i="2"/>
  <c r="BG160" i="2"/>
  <c r="BF160" i="2"/>
  <c r="T160" i="2"/>
  <c r="R160" i="2"/>
  <c r="P160" i="2"/>
  <c r="J160" i="2"/>
  <c r="BE160" i="2" s="1"/>
  <c r="BK157" i="2"/>
  <c r="BI157" i="2"/>
  <c r="BH157" i="2"/>
  <c r="BG157" i="2"/>
  <c r="BF157" i="2"/>
  <c r="T157" i="2"/>
  <c r="R157" i="2"/>
  <c r="P157" i="2"/>
  <c r="J157" i="2"/>
  <c r="BE157" i="2" s="1"/>
  <c r="BK154" i="2"/>
  <c r="BI154" i="2"/>
  <c r="BH154" i="2"/>
  <c r="BG154" i="2"/>
  <c r="BF154" i="2"/>
  <c r="T154" i="2"/>
  <c r="T153" i="2" s="1"/>
  <c r="T152" i="2" s="1"/>
  <c r="R154" i="2"/>
  <c r="P154" i="2"/>
  <c r="P153" i="2" s="1"/>
  <c r="P152" i="2" s="1"/>
  <c r="J154" i="2"/>
  <c r="BE154" i="2" s="1"/>
  <c r="R153" i="2"/>
  <c r="R152" i="2" s="1"/>
  <c r="BK149" i="2"/>
  <c r="BI149" i="2"/>
  <c r="BH149" i="2"/>
  <c r="BG149" i="2"/>
  <c r="BF149" i="2"/>
  <c r="T149" i="2"/>
  <c r="R149" i="2"/>
  <c r="P149" i="2"/>
  <c r="BE149" i="2"/>
  <c r="BK146" i="2"/>
  <c r="BK145" i="2" s="1"/>
  <c r="BI146" i="2"/>
  <c r="BH146" i="2"/>
  <c r="BG146" i="2"/>
  <c r="BF146" i="2"/>
  <c r="T146" i="2"/>
  <c r="T145" i="2" s="1"/>
  <c r="R146" i="2"/>
  <c r="P146" i="2"/>
  <c r="P145" i="2" s="1"/>
  <c r="BE146" i="2"/>
  <c r="R145" i="2"/>
  <c r="BK142" i="2"/>
  <c r="BI142" i="2"/>
  <c r="BH142" i="2"/>
  <c r="BG142" i="2"/>
  <c r="BF142" i="2"/>
  <c r="BE142" i="2"/>
  <c r="T142" i="2"/>
  <c r="R142" i="2"/>
  <c r="P142" i="2"/>
  <c r="BK138" i="2"/>
  <c r="BI138" i="2"/>
  <c r="BH138" i="2"/>
  <c r="BG138" i="2"/>
  <c r="BF138" i="2"/>
  <c r="T138" i="2"/>
  <c r="R138" i="2"/>
  <c r="P138" i="2"/>
  <c r="BE138" i="2"/>
  <c r="BK135" i="2"/>
  <c r="BI135" i="2"/>
  <c r="BH135" i="2"/>
  <c r="BG135" i="2"/>
  <c r="BF135" i="2"/>
  <c r="T135" i="2"/>
  <c r="R135" i="2"/>
  <c r="P135" i="2"/>
  <c r="BE135" i="2"/>
  <c r="BK131" i="2"/>
  <c r="BI131" i="2"/>
  <c r="BH131" i="2"/>
  <c r="BG131" i="2"/>
  <c r="BF131" i="2"/>
  <c r="BE131" i="2"/>
  <c r="T131" i="2"/>
  <c r="R131" i="2"/>
  <c r="P131" i="2"/>
  <c r="BK128" i="2"/>
  <c r="BI128" i="2"/>
  <c r="BH128" i="2"/>
  <c r="BG128" i="2"/>
  <c r="BF128" i="2"/>
  <c r="BE128" i="2"/>
  <c r="T128" i="2"/>
  <c r="R128" i="2"/>
  <c r="R127" i="2" s="1"/>
  <c r="P128" i="2"/>
  <c r="T127" i="2"/>
  <c r="P127" i="2"/>
  <c r="BK124" i="2"/>
  <c r="BI124" i="2"/>
  <c r="BH124" i="2"/>
  <c r="BG124" i="2"/>
  <c r="BF124" i="2"/>
  <c r="T124" i="2"/>
  <c r="R124" i="2"/>
  <c r="P124" i="2"/>
  <c r="BE124" i="2"/>
  <c r="BK120" i="2"/>
  <c r="BI120" i="2"/>
  <c r="BH120" i="2"/>
  <c r="BG120" i="2"/>
  <c r="BF120" i="2"/>
  <c r="T120" i="2"/>
  <c r="T119" i="2" s="1"/>
  <c r="R120" i="2"/>
  <c r="P120" i="2"/>
  <c r="P119" i="2" s="1"/>
  <c r="BE120" i="2"/>
  <c r="R119" i="2"/>
  <c r="BK115" i="2"/>
  <c r="BI115" i="2"/>
  <c r="BH115" i="2"/>
  <c r="BG115" i="2"/>
  <c r="BF115" i="2"/>
  <c r="BE115" i="2"/>
  <c r="T115" i="2"/>
  <c r="R115" i="2"/>
  <c r="P115" i="2"/>
  <c r="BK112" i="2"/>
  <c r="BI112" i="2"/>
  <c r="BH112" i="2"/>
  <c r="BG112" i="2"/>
  <c r="BF112" i="2"/>
  <c r="T112" i="2"/>
  <c r="R112" i="2"/>
  <c r="P112" i="2"/>
  <c r="BE112" i="2"/>
  <c r="BK108" i="2"/>
  <c r="BI108" i="2"/>
  <c r="BH108" i="2"/>
  <c r="BG108" i="2"/>
  <c r="BF108" i="2"/>
  <c r="T108" i="2"/>
  <c r="R108" i="2"/>
  <c r="P108" i="2"/>
  <c r="BE108" i="2"/>
  <c r="BK105" i="2"/>
  <c r="BI105" i="2"/>
  <c r="BH105" i="2"/>
  <c r="BG105" i="2"/>
  <c r="BF105" i="2"/>
  <c r="BE105" i="2"/>
  <c r="T105" i="2"/>
  <c r="R105" i="2"/>
  <c r="P105" i="2"/>
  <c r="BK101" i="2"/>
  <c r="BI101" i="2"/>
  <c r="BH101" i="2"/>
  <c r="BG101" i="2"/>
  <c r="BF101" i="2"/>
  <c r="BE101" i="2"/>
  <c r="T101" i="2"/>
  <c r="R101" i="2"/>
  <c r="P101" i="2"/>
  <c r="BK98" i="2"/>
  <c r="BI98" i="2"/>
  <c r="BH98" i="2"/>
  <c r="BG98" i="2"/>
  <c r="BF98" i="2"/>
  <c r="T98" i="2"/>
  <c r="R98" i="2"/>
  <c r="R97" i="2" s="1"/>
  <c r="R96" i="2" s="1"/>
  <c r="R95" i="2" s="1"/>
  <c r="P98" i="2"/>
  <c r="BE98" i="2"/>
  <c r="T97" i="2"/>
  <c r="T96" i="2" s="1"/>
  <c r="T95" i="2" s="1"/>
  <c r="P97" i="2"/>
  <c r="P96" i="2" s="1"/>
  <c r="P95" i="2" s="1"/>
  <c r="F91" i="2"/>
  <c r="F89" i="2"/>
  <c r="E87" i="2"/>
  <c r="F54" i="2"/>
  <c r="F52" i="2"/>
  <c r="E50" i="2"/>
  <c r="J37" i="2"/>
  <c r="J36" i="2"/>
  <c r="J35" i="2"/>
  <c r="E18" i="2"/>
  <c r="J89" i="2"/>
  <c r="E7" i="2"/>
  <c r="E85" i="2" s="1"/>
  <c r="E48" i="2" l="1"/>
  <c r="BK325" i="2"/>
  <c r="J325" i="2" s="1"/>
  <c r="J71" i="2" s="1"/>
  <c r="BK398" i="2"/>
  <c r="J398" i="2" s="1"/>
  <c r="J74" i="2" s="1"/>
  <c r="BK302" i="2"/>
  <c r="J302" i="2" s="1"/>
  <c r="J69" i="2" s="1"/>
  <c r="BK384" i="2"/>
  <c r="J384" i="2" s="1"/>
  <c r="J73" i="2" s="1"/>
  <c r="BK175" i="2"/>
  <c r="J175" i="2" s="1"/>
  <c r="J67" i="2" s="1"/>
  <c r="BK153" i="2"/>
  <c r="J153" i="2" s="1"/>
  <c r="J66" i="2" s="1"/>
  <c r="BK119" i="2"/>
  <c r="J119" i="2" s="1"/>
  <c r="J62" i="2" s="1"/>
  <c r="J145" i="2"/>
  <c r="J64" i="2" s="1"/>
  <c r="BK97" i="2"/>
  <c r="J97" i="2" s="1"/>
  <c r="J61" i="2" s="1"/>
  <c r="BK127" i="2"/>
  <c r="F34" i="2"/>
  <c r="F35" i="2"/>
  <c r="F36" i="2"/>
  <c r="F37" i="2"/>
  <c r="F33" i="2"/>
  <c r="J33" i="2"/>
  <c r="J34" i="2"/>
  <c r="J52" i="2"/>
  <c r="BK152" i="2" l="1"/>
  <c r="J152" i="2" s="1"/>
  <c r="J65" i="2" s="1"/>
  <c r="BK96" i="2"/>
  <c r="J127" i="2"/>
  <c r="J63" i="2" s="1"/>
  <c r="BK95" i="2" l="1"/>
  <c r="J95" i="2" s="1"/>
  <c r="J30" i="2" s="1"/>
  <c r="J96" i="2"/>
  <c r="J60" i="2" s="1"/>
  <c r="J59" i="2" l="1"/>
  <c r="J39" i="2"/>
</calcChain>
</file>

<file path=xl/sharedStrings.xml><?xml version="1.0" encoding="utf-8"?>
<sst xmlns="http://schemas.openxmlformats.org/spreadsheetml/2006/main" count="2564" uniqueCount="689">
  <si>
    <t>False</t>
  </si>
  <si>
    <t>21</t>
  </si>
  <si>
    <t>12</t>
  </si>
  <si>
    <t>v ---  níže se nacházejí doplnkové a pomocné údaje k sestavám  --- v</t>
  </si>
  <si>
    <t>Stavba:</t>
  </si>
  <si>
    <t>KSO:</t>
  </si>
  <si>
    <t/>
  </si>
  <si>
    <t>CC-CZ:</t>
  </si>
  <si>
    <t>Místo:</t>
  </si>
  <si>
    <t>Čáslav</t>
  </si>
  <si>
    <t>Datum:</t>
  </si>
  <si>
    <t>Zadavatel:</t>
  </si>
  <si>
    <t>IČ:</t>
  </si>
  <si>
    <t>VOŠ, SPŠ a OA Čáslav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</si>
  <si>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</si>
  <si>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</si>
  <si>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</si>
  <si>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</si>
  <si>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</si>
  <si>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</si>
  <si>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</si>
  <si>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</si>
  <si>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</si>
  <si>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</si>
  <si>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</si>
  <si>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</si>
  <si>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</si>
  <si>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</si>
  <si>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</si>
  <si>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</si>
  <si>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</si>
  <si>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</si>
  <si>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</si>
  <si>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</si>
  <si>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</si>
  <si>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</si>
  <si>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</si>
  <si>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</si>
  <si>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</si>
  <si>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</si>
  <si>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{21b50887-473f-4d58-97e8-37fb38eee603}</t>
  </si>
  <si>
    <t>2</t>
  </si>
  <si>
    <t>KRYCÍ LIST SOUPISU PRACÍ</t>
  </si>
  <si>
    <t>Objekt:</t>
  </si>
  <si>
    <t>1 - Počítačová učebna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</si>
  <si>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</si>
  <si>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</si>
  <si>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</si>
  <si>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</si>
  <si>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</si>
  <si>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</si>
  <si>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</si>
  <si>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</si>
  <si>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</si>
  <si>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</si>
  <si>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</si>
  <si>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</si>
  <si>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</si>
  <si>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</si>
  <si>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</si>
  <si>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</si>
  <si>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</si>
  <si>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</si>
  <si>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</si>
  <si>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</si>
  <si>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</si>
  <si>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</si>
  <si>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</si>
  <si>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</si>
  <si>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</si>
  <si>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</si>
  <si>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</si>
  <si>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</si>
  <si>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</si>
  <si>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</si>
  <si>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</si>
  <si>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</si>
  <si>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</si>
  <si>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</si>
  <si>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</si>
  <si>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</si>
  <si>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</si>
  <si>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</si>
  <si>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</si>
  <si>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612135101</t>
  </si>
  <si>
    <t>Hrubá výplň rýh ve stěnách maltou jakékoli šířky rýhy</t>
  </si>
  <si>
    <t>m2</t>
  </si>
  <si>
    <t>4</t>
  </si>
  <si>
    <t>-288101732</t>
  </si>
  <si>
    <t>PP</t>
  </si>
  <si>
    <t>Hrubá výplň rýh maltou jakékoli šířky rýhy ve stěnách</t>
  </si>
  <si>
    <t>Online PSC</t>
  </si>
  <si>
    <t>https://podminky.urs.cz/item/CS_URS_2024_01/612135101</t>
  </si>
  <si>
    <t>612315416</t>
  </si>
  <si>
    <t>Oprava vnitřní vápenné hladké omítky stěn v rozsahu plochy do 10 % s celoplošným přeštukováním</t>
  </si>
  <si>
    <t>2006461436</t>
  </si>
  <si>
    <t>Oprava vápenné omítky vnitřních ploch hladké, tloušťky do 20 mm, s celoplošným přeštukováním, tloušťky štuku do 3 mm, stěn, v rozsahu opravované plochy do 10%</t>
  </si>
  <si>
    <t>https://podminky.urs.cz/item/CS_URS_2024_01/612315416</t>
  </si>
  <si>
    <t>VV</t>
  </si>
  <si>
    <t>41,41*3,55</t>
  </si>
  <si>
    <t>3</t>
  </si>
  <si>
    <t>619991001</t>
  </si>
  <si>
    <t>Zakrytí podlahy fólií</t>
  </si>
  <si>
    <t>-1541421738</t>
  </si>
  <si>
    <t>Zakrytí vnitřních ploch před znečištěním fólií včetně pozdějšího odkrytí podlah</t>
  </si>
  <si>
    <t>https://podminky.urs.cz/item/CS_URS_2024_01/619991001</t>
  </si>
  <si>
    <t>619991005</t>
  </si>
  <si>
    <t>Zakrytí stěny fólií</t>
  </si>
  <si>
    <t>-468596627</t>
  </si>
  <si>
    <t>Zakrytí vnitřních ploch před znečištěním fólií včetně pozdějšího odkrytí stěn nebo svislých ploch</t>
  </si>
  <si>
    <t>https://podminky.urs.cz/item/CS_URS_2024_01/619991005</t>
  </si>
  <si>
    <t>2,8*2,21*3+1*2,1</t>
  </si>
  <si>
    <t>5</t>
  </si>
  <si>
    <t>619991011</t>
  </si>
  <si>
    <t>Obalení samostatných konstrukcí a prvků fólií</t>
  </si>
  <si>
    <t>-1589809988</t>
  </si>
  <si>
    <t>Zakrytí vnitřních ploch před znečištěním fólií včetně pozdějšího odkrytí samostatných konstrukcí a prvků</t>
  </si>
  <si>
    <t>https://podminky.urs.cz/item/CS_URS_2024_01/619991011</t>
  </si>
  <si>
    <t>619991021</t>
  </si>
  <si>
    <t>Olepení rámů a keramických soklů lepící páskou</t>
  </si>
  <si>
    <t>m</t>
  </si>
  <si>
    <t>-1727098936</t>
  </si>
  <si>
    <t>Zakrytí vnitřních ploch před znečištěním páskou včetně pozdějšího odlepení rámů oken a dveří, keramických soklů</t>
  </si>
  <si>
    <t>https://podminky.urs.cz/item/CS_URS_2024_01/619991021</t>
  </si>
  <si>
    <t>2,8*62,21*6+1+2,1*2</t>
  </si>
  <si>
    <t>9</t>
  </si>
  <si>
    <t>Ostatní konstrukce a práce, bourání</t>
  </si>
  <si>
    <t>7</t>
  </si>
  <si>
    <t>965042141</t>
  </si>
  <si>
    <t>Bourání podkladů pod dlažby nebo mazanin betonových nebo z litého asfaltu tl do 100 mm pl přes 4 m2</t>
  </si>
  <si>
    <t>m3</t>
  </si>
  <si>
    <t>1926279281</t>
  </si>
  <si>
    <t>Bourání mazanin betonových nebo z litého asfaltu tl. do 100 mm, plochy přes 4 m2</t>
  </si>
  <si>
    <t>https://podminky.urs.cz/item/CS_URS_2024_01/965042141</t>
  </si>
  <si>
    <t>83,920*0,05</t>
  </si>
  <si>
    <t>8</t>
  </si>
  <si>
    <t>974032122</t>
  </si>
  <si>
    <t>Vysekání rýh ve stěnách nebo příčkách z dutých cihel nebo tvárnic hl do 30 mm š do 70 mm</t>
  </si>
  <si>
    <t>649106875</t>
  </si>
  <si>
    <t>Vysekání rýh ve stěnách nebo příčkách z dutých cihel, tvárnic, desek z dutých cihel nebo tvárnic do hl. 30 mm a šířky do 70 mm</t>
  </si>
  <si>
    <t>https://podminky.urs.cz/item/CS_URS_2024_01/974032122</t>
  </si>
  <si>
    <t>997</t>
  </si>
  <si>
    <t>Přesun sutě</t>
  </si>
  <si>
    <t>997013212</t>
  </si>
  <si>
    <t>Vnitrostaveništní doprava suti a vybouraných hmot pro budovy v přes 6 do 9 m ručně</t>
  </si>
  <si>
    <t>t</t>
  </si>
  <si>
    <t>1274359546</t>
  </si>
  <si>
    <t>Vnitrostaveništní doprava suti a vybouraných hmot vodorovně do 50 m s naložením ručně pro budovy a haly výšky přes 6 do 9 m</t>
  </si>
  <si>
    <t>https://podminky.urs.cz/item/CS_URS_2024_01/997013212</t>
  </si>
  <si>
    <t>10</t>
  </si>
  <si>
    <t>997013219</t>
  </si>
  <si>
    <t>Příplatek k vnitrostaveništní dopravě suti a vybouraných hmot za zvětšenou dopravu suti ZKD 10 m</t>
  </si>
  <si>
    <t>1662062904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</si>
  <si>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</si>
  <si>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https://podminky.urs.cz/item/CS_URS_2024_01/997013219</t>
  </si>
  <si>
    <t>10,867*7 'Přepočtené koeficientem množství</t>
  </si>
  <si>
    <t>11</t>
  </si>
  <si>
    <t>997013501</t>
  </si>
  <si>
    <t>Odvoz suti a vybouraných hmot na skládku nebo meziskládku do 1 km se složením</t>
  </si>
  <si>
    <t>1208585773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</si>
  <si>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</si>
  <si>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</si>
  <si>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</si>
  <si>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</si>
  <si>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-1119200450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</si>
  <si>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</si>
  <si>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</si>
  <si>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10,867*5 'Přepočtené koeficientem množství</t>
  </si>
  <si>
    <t>13</t>
  </si>
  <si>
    <t>997013631</t>
  </si>
  <si>
    <t>Poplatek za uložení na skládce (skládkovné) stavebního odpadu směsného kód odpadu 17 09 04</t>
  </si>
  <si>
    <t>-1226243164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</si>
  <si>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</si>
  <si>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</si>
  <si>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998</t>
  </si>
  <si>
    <t>Přesun hmot</t>
  </si>
  <si>
    <t>14</t>
  </si>
  <si>
    <t>998011009</t>
  </si>
  <si>
    <t>Přesun hmot pro budovy zděné s omezením mechanizace pro budovy v přes 6 do 12 m</t>
  </si>
  <si>
    <t>-1799915929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</si>
  <si>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</si>
  <si>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https://podminky.urs.cz/item/CS_URS_2024_01/998011009</t>
  </si>
  <si>
    <t>15</t>
  </si>
  <si>
    <t>998011014</t>
  </si>
  <si>
    <t>Příplatek k přesunu hmot pro budovy zděné za zvětšený přesun do 500 m</t>
  </si>
  <si>
    <t>-1245334490</t>
  </si>
  <si>
    <t>Přesun hmot pro budovy občanské výstavby, bydlení, výrobu a služby s nosnou svislou konstrukcí zděnou z cihel, tvárnic nebo kamene Příplatek k cenám za zvětšený přesun přes vymezenou vodorovnou dopravní vzdálenost do 500 m</t>
  </si>
  <si>
    <t>https://podminky.urs.cz/item/CS_URS_2024_01/998011014</t>
  </si>
  <si>
    <t>PSV</t>
  </si>
  <si>
    <t>Práce a dodávky PSV</t>
  </si>
  <si>
    <t>725</t>
  </si>
  <si>
    <t>Zdravotechnika - zařizovací předměty</t>
  </si>
  <si>
    <t>16</t>
  </si>
  <si>
    <t>725210821</t>
  </si>
  <si>
    <t>Demontáž umyvadel bez výtokových armatur</t>
  </si>
  <si>
    <t>soubor</t>
  </si>
  <si>
    <t>1626433055</t>
  </si>
  <si>
    <t>Demontáž umyvadel bez výtokových armatur umyvadel</t>
  </si>
  <si>
    <t>https://podminky.urs.cz/item/CS_URS_2024_01/725210821</t>
  </si>
  <si>
    <t>17</t>
  </si>
  <si>
    <t>725211601</t>
  </si>
  <si>
    <t>Umyvadlo keramické bílé šířky 500 mm bez krytu na sifon připevněné na stěnu šrouby</t>
  </si>
  <si>
    <t>83919067</t>
  </si>
  <si>
    <t>Umyvadla keramická bílá bez výtokových armatur připevněná na stěnu šrouby bez sloupu nebo krytu na sifon, šířka umyvadla 500 mm</t>
  </si>
  <si>
    <t>https://podminky.urs.cz/item/CS_URS_2024_01/725211601</t>
  </si>
  <si>
    <t>18</t>
  </si>
  <si>
    <t>725820801</t>
  </si>
  <si>
    <t>Demontáž baterie nástěnné do G 3 / 4</t>
  </si>
  <si>
    <t>1319972457</t>
  </si>
  <si>
    <t>Demontáž baterií nástěnných do G 3/4</t>
  </si>
  <si>
    <t>https://podminky.urs.cz/item/CS_URS_2024_01/725820801</t>
  </si>
  <si>
    <t>19</t>
  </si>
  <si>
    <t>725829121</t>
  </si>
  <si>
    <t>Montáž baterie umyvadlové nástěnné pákové a klasické ostatní typ</t>
  </si>
  <si>
    <t>kus</t>
  </si>
  <si>
    <t>1721704234</t>
  </si>
  <si>
    <t>Baterie umyvadlové montáž ostatních typů nástěnných pákových nebo klasických</t>
  </si>
  <si>
    <t>https://podminky.urs.cz/item/CS_URS_2024_01/725829121</t>
  </si>
  <si>
    <t>20</t>
  </si>
  <si>
    <t>M</t>
  </si>
  <si>
    <t>55145615</t>
  </si>
  <si>
    <t>baterie umyvadlová nástěnná páková 150mm chrom</t>
  </si>
  <si>
    <t>32</t>
  </si>
  <si>
    <t>-1283648348</t>
  </si>
  <si>
    <t>998725122</t>
  </si>
  <si>
    <t>Přesun hmot tonážní pro zařizovací předměty ruční v objektech v přes 6 do 12 m</t>
  </si>
  <si>
    <t>-1704846805</t>
  </si>
  <si>
    <t>Přesun hmot pro zařizovací předměty stanovený z hmotnosti přesunovaného materiálu vodorovná dopravní vzdálenost do 50 m ruční (bez užití mechanizace) v objektech výšky přes 6 do 12 m</t>
  </si>
  <si>
    <t>https://podminky.urs.cz/item/CS_URS_2024_01/998725122</t>
  </si>
  <si>
    <t>22</t>
  </si>
  <si>
    <t>998725129</t>
  </si>
  <si>
    <t>Příplatek k ručnímu přesunu hmot tonážnímu pro zařizovací předměty za zvětšený přesun ZKD 50 m</t>
  </si>
  <si>
    <t>88256233</t>
  </si>
  <si>
    <t>Přesun hmot pro zařizovací předměty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</si>
  <si>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https://podminky.urs.cz/item/CS_URS_2024_01/998725129</t>
  </si>
  <si>
    <t>0,014*2 'Přepočtené koeficientem množství</t>
  </si>
  <si>
    <t>741</t>
  </si>
  <si>
    <t>Elektroinstalace - silnoproud</t>
  </si>
  <si>
    <t>23</t>
  </si>
  <si>
    <t>741110011</t>
  </si>
  <si>
    <t>Montáž trubka plastová tuhá D přes 16 do 23 mm uložená volně</t>
  </si>
  <si>
    <t>1107082050</t>
  </si>
  <si>
    <t>Montáž trubek elektroinstalačních s nasunutím nebo našroubováním do krabic plastových tuhých, uložených volně, vnější Ø přes 16 do 23 mm</t>
  </si>
  <si>
    <t>https://podminky.urs.cz/item/CS_URS_2024_01/741110011</t>
  </si>
  <si>
    <t>24</t>
  </si>
  <si>
    <t>34571152</t>
  </si>
  <si>
    <t>trubka elektroinstalační ohebná z PH, D 12/20mm</t>
  </si>
  <si>
    <t>443565446</t>
  </si>
  <si>
    <t>186,5*1,05 'Přepočtené koeficientem množství</t>
  </si>
  <si>
    <t>25</t>
  </si>
  <si>
    <t>741110012</t>
  </si>
  <si>
    <t>Montáž trubka plastová tuhá D přes 23 do 35 mm uložená volně</t>
  </si>
  <si>
    <t>265846050</t>
  </si>
  <si>
    <t>Montáž trubek elektroinstalačních s nasunutím nebo našroubováním do krabic plastových tuhých, uložených volně, vnější Ø přes 23 do 35 mm</t>
  </si>
  <si>
    <t>https://podminky.urs.cz/item/CS_URS_2024_01/741110012</t>
  </si>
  <si>
    <t>26</t>
  </si>
  <si>
    <t>34571154</t>
  </si>
  <si>
    <t>trubka elektroinstalační ohebná z PH, D 22,9/28,5mm</t>
  </si>
  <si>
    <t>414929341</t>
  </si>
  <si>
    <t>234,7*1,05 'Přepočtené koeficientem množství</t>
  </si>
  <si>
    <t>27</t>
  </si>
  <si>
    <t>741111002</t>
  </si>
  <si>
    <t>Montáž podlahových kanálů - krabice s vývody</t>
  </si>
  <si>
    <t>1107836238</t>
  </si>
  <si>
    <t>Montáž systému podlahových kanálů se spojkami, ohyby a rohy a s nasunutím do krabic krabic s vývody</t>
  </si>
  <si>
    <t>https://podminky.urs.cz/item/CS_URS_2024_01/741111002</t>
  </si>
  <si>
    <t>28</t>
  </si>
  <si>
    <t>34571513</t>
  </si>
  <si>
    <t>krabice přístrojová vertikální do zdvojených a betonových podlah 8 modulů</t>
  </si>
  <si>
    <t>-1200129183</t>
  </si>
  <si>
    <t>29</t>
  </si>
  <si>
    <t>34571576</t>
  </si>
  <si>
    <t>kryt kovový s rámečkem nerez 8/12 modulů</t>
  </si>
  <si>
    <t>1016939819</t>
  </si>
  <si>
    <t>30</t>
  </si>
  <si>
    <t>741112001</t>
  </si>
  <si>
    <t>Montáž krabice zapuštěná plastová kruhová</t>
  </si>
  <si>
    <t>1582535466</t>
  </si>
  <si>
    <t>Montáž krabic elektroinstalačních bez napojení na trubky a lišty, demontáže a montáže víčka a přístroje protahovacích nebo odbočných zapuštěných plastových kruhových do zdiva</t>
  </si>
  <si>
    <t>https://podminky.urs.cz/item/CS_URS_2024_01/741112001</t>
  </si>
  <si>
    <t>31</t>
  </si>
  <si>
    <t>34571451</t>
  </si>
  <si>
    <t>krabice pod omítku PVC přístrojová kruhová D 70mm hluboká</t>
  </si>
  <si>
    <t>1631310236</t>
  </si>
  <si>
    <t>741120101</t>
  </si>
  <si>
    <t>Montáž vodič Cu izolovaný plný a laněný s PVC pláštěm žíla 0,15-16 mm2 zatažený (např. CY, CHAH-V)</t>
  </si>
  <si>
    <t>1157425945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</si>
  <si>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</si>
  <si>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https://podminky.urs.cz/item/CS_URS_2024_01/741120101</t>
  </si>
  <si>
    <t>33</t>
  </si>
  <si>
    <t>34141026</t>
  </si>
  <si>
    <t>vodič propojovací flexibilní jádro Cu lanované izolace PVC 450/750V (H07V-K) 1x4mm2</t>
  </si>
  <si>
    <t>-1963728522</t>
  </si>
  <si>
    <t>250*1,15 'Přepočtené koeficientem množství</t>
  </si>
  <si>
    <t>34</t>
  </si>
  <si>
    <t>741122122</t>
  </si>
  <si>
    <t>Montáž kabel Cu plný kulatý žíla 3x1,5 až 6 mm2 zatažený v trubkách (např. CYKY)</t>
  </si>
  <si>
    <t>1539978278</t>
  </si>
  <si>
    <t>Montáž kabelů měděných bez ukončení uložených v trubkách zatažených plných kulatých nebo bezhalogenových (např. CYKY) počtu a průřezu žil 3x1,5 až 6 mm2</t>
  </si>
  <si>
    <t>https://podminky.urs.cz/item/CS_URS_2024_01/741122122</t>
  </si>
  <si>
    <t>35</t>
  </si>
  <si>
    <t>34111036</t>
  </si>
  <si>
    <t>kabel instalační jádro Cu plné izolace PVC plášť PVC 450/750V (CYKY) 3x2,5mm2</t>
  </si>
  <si>
    <t>-1694865000</t>
  </si>
  <si>
    <t>345*1,15 'Přepočtené koeficientem množství</t>
  </si>
  <si>
    <t>36</t>
  </si>
  <si>
    <t>741122142</t>
  </si>
  <si>
    <t>Montáž kabel Cu plný kulatý žíla 5x1,5 až 2,5 mm2 zatažený v trubkách (např. CYKY)</t>
  </si>
  <si>
    <t>1391008796</t>
  </si>
  <si>
    <t>Montáž kabelů měděných bez ukončení uložených v trubkách zatažených plných kulatých nebo bezhalogenových (např. CYKY) počtu a průřezu žil 5x1,5 až 2,5 mm2</t>
  </si>
  <si>
    <t>https://podminky.urs.cz/item/CS_URS_2024_01/741122142</t>
  </si>
  <si>
    <t>37</t>
  </si>
  <si>
    <t>34111090</t>
  </si>
  <si>
    <t>kabel instalační jádro Cu plné izolace PVC plášť PVC 450/750V (CYKY) 5x1,5mm2</t>
  </si>
  <si>
    <t>754539969</t>
  </si>
  <si>
    <t>33,4*1,15 'Přepočtené koeficientem množství</t>
  </si>
  <si>
    <t>38</t>
  </si>
  <si>
    <t>741130001</t>
  </si>
  <si>
    <t>Ukončení vodič izolovaný do 2,5 mm2 v rozváděči nebo na přístroji</t>
  </si>
  <si>
    <t>-711422257</t>
  </si>
  <si>
    <t>Ukončení vodičů izolovaných s označením a zapojením v rozváděči nebo na přístroji, průřezu žíly do 2,5 mm2</t>
  </si>
  <si>
    <t>https://podminky.urs.cz/item/CS_URS_2024_01/741130001</t>
  </si>
  <si>
    <t>39</t>
  </si>
  <si>
    <t>741210001</t>
  </si>
  <si>
    <t>Montáž rozvodnice oceloplechová nebo plastová běžná do 20 kg</t>
  </si>
  <si>
    <t>-917883689</t>
  </si>
  <si>
    <t>Montáž rozvodnic oceloplechových nebo plastových bez zapojení vodičů běžných, hmotnosti do 20 kg</t>
  </si>
  <si>
    <t>https://podminky.urs.cz/item/CS_URS_2024_01/741210001</t>
  </si>
  <si>
    <t>40</t>
  </si>
  <si>
    <t>35711044</t>
  </si>
  <si>
    <t>rozvodnice zapuštěná, plné dveře plechové, IP30, 60 modulárních jednotek vč. N/pE</t>
  </si>
  <si>
    <t>-856545702</t>
  </si>
  <si>
    <t>41</t>
  </si>
  <si>
    <t>741310024</t>
  </si>
  <si>
    <t>Montáž přepínač nástěnný 6+6 dvojitý střídavý prostředí normální se zapojením vodičů</t>
  </si>
  <si>
    <t>276825106</t>
  </si>
  <si>
    <t>Montáž spínačů jedno nebo dvoupólových nástěnných se zapojením vodičů, pro prostředí normální přepínačů, řazení 6+6 dvojitých střídavých</t>
  </si>
  <si>
    <t>https://podminky.urs.cz/item/CS_URS_2024_01/741310024</t>
  </si>
  <si>
    <t>42</t>
  </si>
  <si>
    <t>34535022</t>
  </si>
  <si>
    <t>přepínač nástěnný střídavý dvojitý, řazení 6+6(6+1), IP44, šroubové svorky</t>
  </si>
  <si>
    <t>796161314</t>
  </si>
  <si>
    <t>43</t>
  </si>
  <si>
    <t>741310025</t>
  </si>
  <si>
    <t>Montáž přepínač nástěnný 7-křížový prostředí normální se zapojením vodičů</t>
  </si>
  <si>
    <t>1791730274</t>
  </si>
  <si>
    <t>Montáž spínačů jedno nebo dvoupólových nástěnných se zapojením vodičů, pro prostředí normální přepínačů, řazení 7-křížových</t>
  </si>
  <si>
    <t>https://podminky.urs.cz/item/CS_URS_2024_01/741310025</t>
  </si>
  <si>
    <t>44</t>
  </si>
  <si>
    <t>34535019</t>
  </si>
  <si>
    <t>přepínač nástěnný křížový, s čirým průzorem, řazení 7, IP44, šroubové svorky</t>
  </si>
  <si>
    <t>1251162488</t>
  </si>
  <si>
    <t>45</t>
  </si>
  <si>
    <t>741313002</t>
  </si>
  <si>
    <t>Montáž zásuvka (polo)zapuštěná bezšroubové připojení 2P+PE dvojí zapojení - průběžná se zapojením vodičů</t>
  </si>
  <si>
    <t>550969649</t>
  </si>
  <si>
    <t>Montáž zásuvek domovních se zapojením vodičů bezšroubové připojení polozapuštěných nebo zapuštěných 10/16 A, provedení 2P + PE dvojí zapojení pro průběžnou montáž</t>
  </si>
  <si>
    <t>https://podminky.urs.cz/item/CS_URS_2024_01/741313002</t>
  </si>
  <si>
    <t>46</t>
  </si>
  <si>
    <t>34555241</t>
  </si>
  <si>
    <t>přístroj zásuvky zápustné jednonásobné, krytka s clonkami, bezšroubové svorky</t>
  </si>
  <si>
    <t>-385690778</t>
  </si>
  <si>
    <t>47</t>
  </si>
  <si>
    <t>34539059</t>
  </si>
  <si>
    <t>rámeček jednonásobný</t>
  </si>
  <si>
    <t>-1430005758</t>
  </si>
  <si>
    <t>48</t>
  </si>
  <si>
    <t>34539060</t>
  </si>
  <si>
    <t>rámeček dvojnásobný</t>
  </si>
  <si>
    <t>-133856467</t>
  </si>
  <si>
    <t>49</t>
  </si>
  <si>
    <t>34539061</t>
  </si>
  <si>
    <t>rámeček trojnásobný</t>
  </si>
  <si>
    <t>-1677626436</t>
  </si>
  <si>
    <t>50</t>
  </si>
  <si>
    <t>741313012</t>
  </si>
  <si>
    <t>Montáž zásuvka chráněná bezšroubové připojení v krabici 2P+PE dvojí zapojení prostředí základní,vlhké se zapojením vodičů</t>
  </si>
  <si>
    <t>698226195</t>
  </si>
  <si>
    <t>Montáž zásuvek domovních se zapojením vodičů bezšroubové připojení chráněných v krabici 10/16 A, pro prostředí normální, provedení 2P + PE dvojí zapojení pro průběžnou montáž</t>
  </si>
  <si>
    <t>https://podminky.urs.cz/item/CS_URS_2024_01/741313012</t>
  </si>
  <si>
    <t>21*6</t>
  </si>
  <si>
    <t>51</t>
  </si>
  <si>
    <t>35811481</t>
  </si>
  <si>
    <t>zásuvka vestavná přímá 16A - 3pól, řazení 2P+PE IP44, šroubové svorky</t>
  </si>
  <si>
    <t>2126263387</t>
  </si>
  <si>
    <t>52</t>
  </si>
  <si>
    <t>741320101</t>
  </si>
  <si>
    <t>Montáž jističů jednopólových nn do 25 A bez krytu se zapojením vodičů</t>
  </si>
  <si>
    <t>-1009280877</t>
  </si>
  <si>
    <t>Montáž jističů se zapojením vodičů jednopólových nn do 25 A bez krytu</t>
  </si>
  <si>
    <t>https://podminky.urs.cz/item/CS_URS_2024_01/741320101</t>
  </si>
  <si>
    <t>53</t>
  </si>
  <si>
    <t>35822111</t>
  </si>
  <si>
    <t>jistič 1-pólový 16 A vypínací charakteristika B vypínací schopnost 10 kA</t>
  </si>
  <si>
    <t>598601224</t>
  </si>
  <si>
    <t>54</t>
  </si>
  <si>
    <t>1615529551</t>
  </si>
  <si>
    <t>55</t>
  </si>
  <si>
    <t>35822115</t>
  </si>
  <si>
    <t>jistič 1-pólový 10 A vypínací charakteristika B vypínací schopnost 6 kA</t>
  </si>
  <si>
    <t>1613567711</t>
  </si>
  <si>
    <t>56</t>
  </si>
  <si>
    <t>741321002</t>
  </si>
  <si>
    <t>Montáž proudových chráničů dvoupólových nn do 25 A s krytem se zapojením vodičů</t>
  </si>
  <si>
    <t>934655077</t>
  </si>
  <si>
    <t>Montáž proudových chráničů se zapojením vodičů dvoupólových nn do 25 A s krytem</t>
  </si>
  <si>
    <t>https://podminky.urs.cz/item/CS_URS_2024_01/741321002</t>
  </si>
  <si>
    <t>57</t>
  </si>
  <si>
    <t>35829002</t>
  </si>
  <si>
    <t>chránič proudový 2 pólový 25A typ A 0,03A</t>
  </si>
  <si>
    <t>-162265526</t>
  </si>
  <si>
    <t>58</t>
  </si>
  <si>
    <t>741322011</t>
  </si>
  <si>
    <t>Montáž svodiče bleskových proudů nn typ 1 třípólových impulzní proud do 35 kA se zapojením vodičů</t>
  </si>
  <si>
    <t>963560405</t>
  </si>
  <si>
    <t>Montáž přepěťových ochran nn se zapojením vodičů svodiče bleskových proudů - typ 1 třípólových, pro impulsní proud do 35 kA</t>
  </si>
  <si>
    <t>https://podminky.urs.cz/item/CS_URS_2024_01/741322011</t>
  </si>
  <si>
    <t>59</t>
  </si>
  <si>
    <t>35889540</t>
  </si>
  <si>
    <t>svodič přepětí - ochrana 3.stupně odnímatelné provedení, 230 V, signalizace, na DIN lištu</t>
  </si>
  <si>
    <t>1844524853</t>
  </si>
  <si>
    <t>60</t>
  </si>
  <si>
    <t>741810002</t>
  </si>
  <si>
    <t>Celková prohlídka elektrického rozvodu a zařízení přes 100 000 do 500 000,- Kč</t>
  </si>
  <si>
    <t>765483893</t>
  </si>
  <si>
    <t>Zkoušky a prohlídky elektrických rozvodů a zařízení celková prohlídka a vyhotovení revizní zprávy pro objem montážních prací přes 100 do 500 tis. Kč</t>
  </si>
  <si>
    <t>https://podminky.urs.cz/item/CS_URS_2024_01/741810002</t>
  </si>
  <si>
    <t>61</t>
  </si>
  <si>
    <t>998741122</t>
  </si>
  <si>
    <t>Přesun hmot tonážní pro silnoproud ruční v objektech v přes 6 do 12 m</t>
  </si>
  <si>
    <t>628251013</t>
  </si>
  <si>
    <t>Přesun hmot pro silnoproud stanovený z hmotnosti přesunovaného materiálu vodorovná dopravní vzdálenost do 50 m ruční (bez užití mechanizace) v objektech výšky přes 6 do 12 m</t>
  </si>
  <si>
    <t>https://podminky.urs.cz/item/CS_URS_2024_01/998741122</t>
  </si>
  <si>
    <t>62</t>
  </si>
  <si>
    <t>998741129</t>
  </si>
  <si>
    <t>Příplatek k ručnímu přesunu hmot tonážnímu pro silnoproud za zvětšený přesun ZKD 50 m</t>
  </si>
  <si>
    <t>608899007</t>
  </si>
  <si>
    <t>Přesun hmot pro silnoproud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</si>
  <si>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https://podminky.urs.cz/item/CS_URS_2024_01/998741129</t>
  </si>
  <si>
    <t>0,224*2 'Přepočtené koeficientem množství</t>
  </si>
  <si>
    <t>742</t>
  </si>
  <si>
    <t>Elektroinstalace - slaboproud</t>
  </si>
  <si>
    <t>63</t>
  </si>
  <si>
    <t>742124002</t>
  </si>
  <si>
    <t>Montáž kabelů datových FTP, UTP, STP pro vnitřní rozvody do trubky</t>
  </si>
  <si>
    <t>-574194487</t>
  </si>
  <si>
    <t>https://podminky.urs.cz/item/CS_URS_2024_01/742124002</t>
  </si>
  <si>
    <t>64</t>
  </si>
  <si>
    <t>34121345</t>
  </si>
  <si>
    <t>kabel datový venkovní celkově stíněný Al fólií se stíněnými páry Al fólií jádro Cu plné plášť PE (F/FTP) kategorie 6a</t>
  </si>
  <si>
    <t>-1251849716</t>
  </si>
  <si>
    <t>300*1,2 'Přepočtené koeficientem množství</t>
  </si>
  <si>
    <t>65</t>
  </si>
  <si>
    <t>742124005</t>
  </si>
  <si>
    <t>Montáž kabelů datových FTP, UTP, STP ukončení kabelu konektorem</t>
  </si>
  <si>
    <t>1816018999</t>
  </si>
  <si>
    <t>https://podminky.urs.cz/item/CS_URS_2024_01/742124005</t>
  </si>
  <si>
    <t>66</t>
  </si>
  <si>
    <t>37459015</t>
  </si>
  <si>
    <t>konektor na drát/lanko s vložkou RJ45 FTP Cat5e stíněný</t>
  </si>
  <si>
    <t>796422053</t>
  </si>
  <si>
    <t>67</t>
  </si>
  <si>
    <t>998742122</t>
  </si>
  <si>
    <t>Přesun hmot tonážní pro slaboproud ruční v objektech v do 12 m</t>
  </si>
  <si>
    <t>-2135476731</t>
  </si>
  <si>
    <t>Přesun hmot pro slaboproud stanovený z hmotnosti přesunovaného materiálu vodorovná dopravní vzdálenost do 50 m ruční (bez užití mechanizace) v objektech výšky přes 6 do 12 m</t>
  </si>
  <si>
    <t>https://podminky.urs.cz/item/CS_URS_2024_01/998742122</t>
  </si>
  <si>
    <t>68</t>
  </si>
  <si>
    <t>998742129</t>
  </si>
  <si>
    <t>Příplatek k ručnímu přesunu hmot tonážnímu pro slaboproud za zvětšený přesun ZKD 50 m</t>
  </si>
  <si>
    <t>484920293</t>
  </si>
  <si>
    <t>Přesun hmot pro slaboproud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</si>
  <si>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https://podminky.urs.cz/item/CS_URS_2024_01/998742129</t>
  </si>
  <si>
    <t>0,03*2 'Přepočtené koeficientem množství</t>
  </si>
  <si>
    <t>763</t>
  </si>
  <si>
    <t>Konstrukce suché výstavby</t>
  </si>
  <si>
    <t>69</t>
  </si>
  <si>
    <t>763121411</t>
  </si>
  <si>
    <t>SDK stěna předsazená tl 62,5 mm profil CW+UW 50 deska 1xA 12,5 bez izolace EI 15</t>
  </si>
  <si>
    <t>-2126003209</t>
  </si>
  <si>
    <t>Stěna předsazená ze sádrokartonových desek s nosnou konstrukcí z ocelových profilů CW, UW jednoduše opláštěná deskou standardní A tl. 12,5 mm bez izolace, EI 15, stěna tl. 62,5 mm, profil 50</t>
  </si>
  <si>
    <t>https://podminky.urs.cz/item/CS_URS_2024_01/763121411</t>
  </si>
  <si>
    <t>3,55*0,45</t>
  </si>
  <si>
    <t>70</t>
  </si>
  <si>
    <t>763251231</t>
  </si>
  <si>
    <t>Sádrovláknitá podlaha tl 45 mm z podlahových prvků tl 25 mm podsyp 20 mm</t>
  </si>
  <si>
    <t>754327550</t>
  </si>
  <si>
    <t>Podlaha ze sádrovláknitých desek na pero a drážku z podlahových prvků tl. 25 mm podlaha tl. 45 mm s podsypem tl. 20 mm</t>
  </si>
  <si>
    <t>https://podminky.urs.cz/item/CS_URS_2024_01/763251231</t>
  </si>
  <si>
    <t>71</t>
  </si>
  <si>
    <t>763251391</t>
  </si>
  <si>
    <t>Příplatek k sádrovláknité podlaze za každých dalších 10 mm suchého podsypu</t>
  </si>
  <si>
    <t>1555247744</t>
  </si>
  <si>
    <t>Podlaha ze sádrovláknitých desek na pero a drážku Příplatek k cenám za každých dalších 10 mm suchého podsypu</t>
  </si>
  <si>
    <t>https://podminky.urs.cz/item/CS_URS_2024_01/763251391</t>
  </si>
  <si>
    <t>83,92*4 'Přepočtené koeficientem množství</t>
  </si>
  <si>
    <t>72</t>
  </si>
  <si>
    <t>998763332</t>
  </si>
  <si>
    <t>Přesun hmot tonážní pro konstrukce montované z desek ruční v objektech v přes 6 do 12 m</t>
  </si>
  <si>
    <t>960424745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</si>
  <si>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</si>
  <si>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https://podminky.urs.cz/item/CS_URS_2024_01/998763332</t>
  </si>
  <si>
    <t>73</t>
  </si>
  <si>
    <t>998763339</t>
  </si>
  <si>
    <t>Příplatek k ručnímu přesunu hmot tonážnímu pro konstrukce montované z desek za zvětšený přesun ZKD 50 m</t>
  </si>
  <si>
    <t>166327717</t>
  </si>
  <si>
    <t>Přesun hmot pro konstrukce montované z desek sádrokartonových, sádrovláknitých, cementovláknitých nebo cementových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</si>
  <si>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https://podminky.urs.cz/item/CS_URS_2024_01/998763339</t>
  </si>
  <si>
    <t>5,282*2 'Přepočtené koeficientem množství</t>
  </si>
  <si>
    <t>775</t>
  </si>
  <si>
    <t>Podlahy skládané</t>
  </si>
  <si>
    <t>74</t>
  </si>
  <si>
    <t>775511820</t>
  </si>
  <si>
    <t>Demontáž podlah vlysových lepených bez lišt do suti</t>
  </si>
  <si>
    <t>-737499703</t>
  </si>
  <si>
    <t>Demontáž podlah vlysových do suti bez lišt lepených</t>
  </si>
  <si>
    <t>https://podminky.urs.cz/item/CS_URS_2024_01/775511820</t>
  </si>
  <si>
    <t>776</t>
  </si>
  <si>
    <t>Podlahy povlakové</t>
  </si>
  <si>
    <t>75</t>
  </si>
  <si>
    <t>776121112</t>
  </si>
  <si>
    <t>Vodou ředitelná penetrace savého podkladu povlakových podlah</t>
  </si>
  <si>
    <t>-1182897933</t>
  </si>
  <si>
    <t>Příprava podkladu povlakových podlah a stěn penetrace vodou ředitelná podlah</t>
  </si>
  <si>
    <t>https://podminky.urs.cz/item/CS_URS_2024_01/776121112</t>
  </si>
  <si>
    <t>76</t>
  </si>
  <si>
    <t>776141111</t>
  </si>
  <si>
    <t>Stěrka podlahová nivelační pro vyrovnání podkladu povlakových podlah pevnosti 20 MPa tl do 3 mm</t>
  </si>
  <si>
    <t>-1085713509</t>
  </si>
  <si>
    <t>Příprava podkladu povlakových podlah a stěn vyrovnání samonivelační stěrkou podlah min.pevnosti 20 MPa, tloušťky do 3 mm</t>
  </si>
  <si>
    <t>https://podminky.urs.cz/item/CS_URS_2024_01/776141111</t>
  </si>
  <si>
    <t>77</t>
  </si>
  <si>
    <t>776201811</t>
  </si>
  <si>
    <t>Demontáž lepených povlakových podlah bez podložky ručně</t>
  </si>
  <si>
    <t>-2092580853</t>
  </si>
  <si>
    <t>Demontáž povlakových podlahovin lepených ručně bez podložky</t>
  </si>
  <si>
    <t>https://podminky.urs.cz/item/CS_URS_2024_01/776201811</t>
  </si>
  <si>
    <t>78</t>
  </si>
  <si>
    <t>776221121</t>
  </si>
  <si>
    <t>Lepení elektrostaticky vodivých pásů z PVC</t>
  </si>
  <si>
    <t>-2095793866</t>
  </si>
  <si>
    <t>Montáž podlahovin z PVC lepením lepidlem pro elektrostaticky vodivé podlahoviny z pásů</t>
  </si>
  <si>
    <t>https://podminky.urs.cz/item/CS_URS_2024_01/776221121</t>
  </si>
  <si>
    <t>79</t>
  </si>
  <si>
    <t>28411127</t>
  </si>
  <si>
    <t>PVC vinyl elektrostatický tl 2mm, hm 2980g/m2, hořlavost Bfl-s1, smykové tření µ 0,6, třída zátěže 34/43, odpor krytiny &lt;=10^6 napětí těla &lt;35V, pro průmysl a čisté prostory</t>
  </si>
  <si>
    <t>694241525</t>
  </si>
  <si>
    <t>83,92*1,1 'Přepočtené koeficientem množství</t>
  </si>
  <si>
    <t>80</t>
  </si>
  <si>
    <t>776410811</t>
  </si>
  <si>
    <t>Odstranění soklíků a lišt pryžových nebo plastových</t>
  </si>
  <si>
    <t>752591303</t>
  </si>
  <si>
    <t>Demontáž soklíků nebo lišt pryžových nebo plastových</t>
  </si>
  <si>
    <t>https://podminky.urs.cz/item/CS_URS_2024_01/776410811</t>
  </si>
  <si>
    <t>81</t>
  </si>
  <si>
    <t>776411111</t>
  </si>
  <si>
    <t>Montáž obvodových soklíků výšky do 80 mm</t>
  </si>
  <si>
    <t>958090185</t>
  </si>
  <si>
    <t>Montáž soklíků lepením obvodových, výšky do 80 mm</t>
  </si>
  <si>
    <t>https://podminky.urs.cz/item/CS_URS_2024_01/776411111</t>
  </si>
  <si>
    <t>82</t>
  </si>
  <si>
    <t>28411009</t>
  </si>
  <si>
    <t>lišta soklová PVC 18x80mm</t>
  </si>
  <si>
    <t>2118666972</t>
  </si>
  <si>
    <t>43*1,02 'Přepočtené koeficientem množství</t>
  </si>
  <si>
    <t>83</t>
  </si>
  <si>
    <t>776992111</t>
  </si>
  <si>
    <t>Montáž zemnícího pásku</t>
  </si>
  <si>
    <t>375573258</t>
  </si>
  <si>
    <t>Ostatní práce montáž zemnícího pásku</t>
  </si>
  <si>
    <t>https://podminky.urs.cz/item/CS_URS_2024_01/776992111</t>
  </si>
  <si>
    <t>84</t>
  </si>
  <si>
    <t>19620200</t>
  </si>
  <si>
    <t>pásek Cu samolepící pro lepení vodivých podlahovin</t>
  </si>
  <si>
    <t>1333497144</t>
  </si>
  <si>
    <t>39*1,02 'Přepočtené koeficientem množství</t>
  </si>
  <si>
    <t>85</t>
  </si>
  <si>
    <t>776992111.1</t>
  </si>
  <si>
    <t>kpl</t>
  </si>
  <si>
    <t>1973852193</t>
  </si>
  <si>
    <t>Ostatní práce montáž zemnící sady</t>
  </si>
  <si>
    <t>86</t>
  </si>
  <si>
    <t>1344796</t>
  </si>
  <si>
    <t>Zemnící sada pro vodivé podalhy</t>
  </si>
  <si>
    <t>1225349898</t>
  </si>
  <si>
    <t>87</t>
  </si>
  <si>
    <t>998776122</t>
  </si>
  <si>
    <t>Přesun hmot tonážní pro podlahy povlakové ruční v objektech v přes 6 do 12 m</t>
  </si>
  <si>
    <t>-1193848767</t>
  </si>
  <si>
    <t>Přesun hmot pro podlahy povlakové stanovený z hmotnosti přesunovaného materiálu vodorovná dopravní vzdálenost do 50 m ruční (bez užití mechanizace) v objektech výšky přes 6 do 12 m</t>
  </si>
  <si>
    <t>https://podminky.urs.cz/item/CS_URS_2024_01/998776122</t>
  </si>
  <si>
    <t>88</t>
  </si>
  <si>
    <t>998776129</t>
  </si>
  <si>
    <t>Příplatek k ručnímu přesunu hmot tonážnímu pro podlahy povlakové za zvětšený přesun ZKD 50 m</t>
  </si>
  <si>
    <t>-53407018</t>
  </si>
  <si>
    <t>Přesun hmot pro podlahy povlakové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</si>
  <si>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https://podminky.urs.cz/item/CS_URS_2024_01/998776129</t>
  </si>
  <si>
    <t>0,711*2 'Přepočtené koeficientem množství</t>
  </si>
  <si>
    <t>781</t>
  </si>
  <si>
    <t>Dokončovací práce - obklady</t>
  </si>
  <si>
    <t>89</t>
  </si>
  <si>
    <t>781121011</t>
  </si>
  <si>
    <t>Nátěr penetrační na stěnu</t>
  </si>
  <si>
    <t>1242901171</t>
  </si>
  <si>
    <t>Příprava podkladu před provedením obkladu nátěr penetrační na stěnu</t>
  </si>
  <si>
    <t>https://podminky.urs.cz/item/CS_URS_2024_01/781121011</t>
  </si>
  <si>
    <t>90</t>
  </si>
  <si>
    <t>781472218</t>
  </si>
  <si>
    <t>Montáž obkladů keramických hladkých lepených cementovým flexibilním lepidlem přes 19 do 22 ks/m2</t>
  </si>
  <si>
    <t>-108704659</t>
  </si>
  <si>
    <t>Montáž keramických obkladů stěn lepených cementovým flexibilním lepidlem hladkých přes 19 do 22 ks/m2</t>
  </si>
  <si>
    <t>https://podminky.urs.cz/item/CS_URS_2024_01/781472218</t>
  </si>
  <si>
    <t>91</t>
  </si>
  <si>
    <t>59761709</t>
  </si>
  <si>
    <t>obklad keramický nemrazuvzdorný povrch hladký/mat/lesk tl do 10mm přes 19 do 22ks/m2</t>
  </si>
  <si>
    <t>-1380869858</t>
  </si>
  <si>
    <t>3*1,1 'Přepočtené koeficientem množství</t>
  </si>
  <si>
    <t>92</t>
  </si>
  <si>
    <t>998781122</t>
  </si>
  <si>
    <t>Přesun hmot tonážní pro obklady keramické ruční v objektech v přes 6 do 12 m</t>
  </si>
  <si>
    <t>1609209116</t>
  </si>
  <si>
    <t>Přesun hmot pro obklady keramické stanovený z hmotnosti přesunovaného materiálu vodorovná dopravní vzdálenost do 50 m ruční (bez užití mechanizace) v objektech výšky přes 6 do 12 m</t>
  </si>
  <si>
    <t>https://podminky.urs.cz/item/CS_URS_2024_01/998781122</t>
  </si>
  <si>
    <t>93</t>
  </si>
  <si>
    <t>998781129</t>
  </si>
  <si>
    <t>Příplatek k ručnímu přesunu hmot tonážnímu pro obklady keramické za zvětšený přesun ZKD 50 m</t>
  </si>
  <si>
    <t>-784634447</t>
  </si>
  <si>
    <t>Přesun hmot pro obklady keramické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</si>
  <si>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https://podminky.urs.cz/item/CS_URS_2024_01/998781129</t>
  </si>
  <si>
    <t>0,059*2 'Přepočtené koeficientem množství</t>
  </si>
  <si>
    <t>783</t>
  </si>
  <si>
    <t>Dokončovací práce - nátěry</t>
  </si>
  <si>
    <t>94</t>
  </si>
  <si>
    <t>783601327</t>
  </si>
  <si>
    <t>Odmaštění článkových otopných těles ředidlovým odmašťovačem před provedením nátěru</t>
  </si>
  <si>
    <t>-449723249</t>
  </si>
  <si>
    <t>Příprava podkladu otopných těles před provedením nátěrů článkových odmaštěním rozpouštědlovým</t>
  </si>
  <si>
    <t>https://podminky.urs.cz/item/CS_URS_2024_01/783601327</t>
  </si>
  <si>
    <t>95</t>
  </si>
  <si>
    <t>783606811</t>
  </si>
  <si>
    <t>Odstranění nátěrů z článkových otopných těles obroušením</t>
  </si>
  <si>
    <t>2145626636</t>
  </si>
  <si>
    <t>Odstranění nátěrů z otopných těles článkových obroušením</t>
  </si>
  <si>
    <t>https://podminky.urs.cz/item/CS_URS_2024_01/783606811</t>
  </si>
  <si>
    <t>4,5*4</t>
  </si>
  <si>
    <t>96</t>
  </si>
  <si>
    <t>783614111</t>
  </si>
  <si>
    <t>Základní jednonásobný syntetický nátěr článkových otopných těles</t>
  </si>
  <si>
    <t>-1042939187</t>
  </si>
  <si>
    <t>Základní nátěr otopných těles jednonásobný článkových syntetický</t>
  </si>
  <si>
    <t>https://podminky.urs.cz/item/CS_URS_2024_01/783614111</t>
  </si>
  <si>
    <t>97</t>
  </si>
  <si>
    <t>783617117</t>
  </si>
  <si>
    <t>Krycí dvojnásobný syntetický nátěr článkových otopných těles</t>
  </si>
  <si>
    <t>1340540627</t>
  </si>
  <si>
    <t>Krycí nátěr (email) otopných těles článkových dvojnásobný syntetický</t>
  </si>
  <si>
    <t>https://podminky.urs.cz/item/CS_URS_2024_01/783617117</t>
  </si>
  <si>
    <t>784</t>
  </si>
  <si>
    <t>Dokončovací práce - malby a tapety</t>
  </si>
  <si>
    <t>98</t>
  </si>
  <si>
    <t>784111001</t>
  </si>
  <si>
    <t>Oprášení (ometení ) podkladu v místnostech v do 3,80 m</t>
  </si>
  <si>
    <t>-2096320846</t>
  </si>
  <si>
    <t>Oprášení (ometení) podkladu v místnostech výšky do 3,80 m</t>
  </si>
  <si>
    <t>https://podminky.urs.cz/item/CS_URS_2024_01/784111001</t>
  </si>
  <si>
    <t>99</t>
  </si>
  <si>
    <t>784121001</t>
  </si>
  <si>
    <t>Oškrabání malby v místnostech v do 3,80 m</t>
  </si>
  <si>
    <t>-67352034</t>
  </si>
  <si>
    <t>Oškrabání malby v místnostech výšky do 3,80 m</t>
  </si>
  <si>
    <t>https://podminky.urs.cz/item/CS_URS_2024_01/784121001</t>
  </si>
  <si>
    <t>41,41*3,55+83,92</t>
  </si>
  <si>
    <t>100</t>
  </si>
  <si>
    <t>784211101</t>
  </si>
  <si>
    <t>Dvojnásobné bílé malby ze směsí za mokra výborně oděruvzdorných v místnostech v do 3,80 m</t>
  </si>
  <si>
    <t>-137303762</t>
  </si>
  <si>
    <t>Malby z malířských směsí oděruvzdorných za mokra dvojnásobné, bílé za mokra oděruvzdorné výborně v místnostech výšky do 3,80 m</t>
  </si>
  <si>
    <t>https://podminky.urs.cz/item/CS_URS_2024_01/784211101</t>
  </si>
  <si>
    <t>HZS</t>
  </si>
  <si>
    <t>Hodinové zúčtovací sazby</t>
  </si>
  <si>
    <t>101</t>
  </si>
  <si>
    <t>HZS2232</t>
  </si>
  <si>
    <t>Hodinová zúčtovací sazba elektrikář odborný</t>
  </si>
  <si>
    <t>hod</t>
  </si>
  <si>
    <t>512</t>
  </si>
  <si>
    <t>603165072</t>
  </si>
  <si>
    <t>Hodinové zúčtovací sazby profesí PSV provádění stavebních instalací elektrikář odborný (demontáž elektro vč. kabeláže)</t>
  </si>
  <si>
    <t>https://podminky.urs.cz/item/CS_URS_2024_01/HZS2232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</si>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</sst>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6" x14ac:knownFonts="1">
    <font>
      <sz val="8"/>
      <color rgb="FF000000"/>
      <name val="Arial"/>
      <scheme val="minor"/>
    </font>
    <font>
      <sz val="8"/>
      <color theme="1"/>
      <name val="Arial"/>
    </font>
    <font>
      <b/>
      <sz val="14"/>
      <color theme="1"/>
      <name val="Arial"/>
    </font>
    <font>
      <sz val="10"/>
      <color rgb="FF969696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10"/>
      <color theme="1"/>
      <name val="Arial"/>
    </font>
    <font>
      <b/>
      <sz val="12"/>
      <color theme="1"/>
      <name val="Arial"/>
    </font>
    <font>
      <sz val="9"/>
      <color theme="1"/>
      <name val="Arial"/>
    </font>
    <font>
      <sz val="9"/>
      <color rgb="FF969696"/>
      <name val="Arial"/>
    </font>
    <font>
      <b/>
      <sz val="12"/>
      <color rgb="FF960000"/>
      <name val="Arial"/>
    </font>
    <font>
      <sz val="10"/>
      <color rgb="FF3366FF"/>
      <name val="Arial"/>
    </font>
    <font>
      <sz val="8"/>
      <color rgb="FF969696"/>
      <name val="Arial"/>
    </font>
    <font>
      <b/>
      <sz val="12"/>
      <color rgb="FF800000"/>
      <name val="Arial"/>
    </font>
    <font>
      <sz val="12"/>
      <color rgb="FF003366"/>
      <name val="Arial"/>
    </font>
    <font>
      <sz val="10"/>
      <color rgb="FF003366"/>
      <name val="Arial"/>
    </font>
    <font>
      <sz val="8"/>
      <color rgb="FF960000"/>
      <name val="Arial"/>
    </font>
    <font>
      <b/>
      <sz val="8"/>
      <color theme="1"/>
      <name val="Arial"/>
    </font>
    <font>
      <sz val="8"/>
      <color rgb="FF003366"/>
      <name val="Arial"/>
    </font>
    <font>
      <sz val="7"/>
      <color rgb="FF969696"/>
      <name val="Arial"/>
    </font>
    <font>
      <sz val="7"/>
      <color theme="1"/>
      <name val="Arial"/>
    </font>
    <font>
      <sz val="7"/>
      <color rgb="FF979797"/>
      <name val="Arial"/>
    </font>
    <font>
      <i/>
      <u/>
      <sz val="7"/>
      <color rgb="FF979797"/>
      <name val="Calibri"/>
    </font>
    <font>
      <sz val="8"/>
      <color rgb="FF505050"/>
      <name val="Arial"/>
    </font>
    <font>
      <i/>
      <sz val="9"/>
      <color rgb="FF0000FF"/>
      <name val="Arial"/>
    </font>
    <font>
      <i/>
      <sz val="8"/>
      <color rgb="FF0000FF"/>
      <name val="Arial"/>
    </font>
  </fonts>
  <fills count="3">
    <fill>
      <patternFill patternType="none"/>
    </fill>
    <fill>
      <patternFill patternType="gray125"/>
    </fill>
    <fill>
      <patternFill patternType="solid">
        <fgColor rgb="FFD2D2D2"/>
        <b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26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8" xfId="0" applyFont="1" applyBorder="1" applyAlignment="1">
      <alignment horizontal="left" vertical="center"/>
    </xf>
    <xf numFmtId="0" fontId="14" fillId="0" borderId="18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66" fontId="16" fillId="0" borderId="10" xfId="0" applyNumberFormat="1" applyFont="1" applyBorder="1"/>
    <xf numFmtId="166" fontId="16" fillId="0" borderId="11" xfId="0" applyNumberFormat="1" applyFont="1" applyBorder="1"/>
    <xf numFmtId="4" fontId="17" fillId="0" borderId="0" xfId="0" applyNumberFormat="1" applyFont="1" applyAlignment="1">
      <alignment vertical="center"/>
    </xf>
    <xf numFmtId="0" fontId="18" fillId="0" borderId="0" xfId="0" applyFont="1"/>
    <xf numFmtId="0" fontId="18" fillId="0" borderId="3" xfId="0" applyFont="1" applyBorder="1"/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8" fillId="0" borderId="12" xfId="0" applyFont="1" applyBorder="1"/>
    <xf numFmtId="166" fontId="18" fillId="0" borderId="0" xfId="0" applyNumberFormat="1" applyFont="1"/>
    <xf numFmtId="166" fontId="18" fillId="0" borderId="13" xfId="0" applyNumberFormat="1" applyFont="1" applyBorder="1"/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0" fontId="8" fillId="0" borderId="20" xfId="0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 wrapText="1"/>
    </xf>
    <xf numFmtId="167" fontId="8" fillId="0" borderId="20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66" fontId="9" fillId="0" borderId="13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Alignment="1">
      <alignment vertical="center"/>
    </xf>
    <xf numFmtId="0" fontId="23" fillId="0" borderId="12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4" fillId="0" borderId="20" xfId="0" applyFont="1" applyBorder="1" applyAlignment="1">
      <alignment horizontal="center" vertical="center"/>
    </xf>
    <xf numFmtId="49" fontId="24" fillId="0" borderId="20" xfId="0" applyNumberFormat="1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center" vertical="center" wrapText="1"/>
    </xf>
    <xf numFmtId="167" fontId="24" fillId="0" borderId="20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4" fillId="0" borderId="12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0" xfId="0" applyFont="1"/>
    <xf numFmtId="0" fontId="0" fillId="0" borderId="0" xfId="0" applyFont="1" applyAlignment="1"/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vertical="center"/>
      <protection locked="0"/>
    </xf>
    <xf numFmtId="4" fontId="10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4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4" fontId="8" fillId="0" borderId="20" xfId="0" applyNumberFormat="1" applyFont="1" applyBorder="1" applyAlignment="1" applyProtection="1">
      <alignment vertical="center"/>
      <protection locked="0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23" fillId="0" borderId="0" xfId="0" applyFont="1" applyAlignment="1" applyProtection="1">
      <alignment vertical="center"/>
      <protection locked="0"/>
    </xf>
    <xf numFmtId="4" fontId="24" fillId="0" borderId="20" xfId="0" applyNumberFormat="1" applyFont="1" applyBorder="1" applyAlignment="1" applyProtection="1">
      <alignment vertical="center"/>
      <protection locked="0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65" fontId="4" fillId="0" borderId="0" xfId="0" applyNumberFormat="1" applyFont="1" applyAlignment="1" applyProtection="1">
      <alignment horizontal="center"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14" fillId="0" borderId="18" xfId="0" applyNumberFormat="1" applyFont="1" applyBorder="1" applyAlignment="1" applyProtection="1">
      <alignment vertical="center"/>
      <protection locked="0"/>
    </xf>
    <xf numFmtId="4" fontId="15" fillId="0" borderId="18" xfId="0" applyNumberFormat="1" applyFont="1" applyBorder="1" applyAlignment="1" applyProtection="1">
      <alignment vertical="center"/>
      <protection locked="0"/>
    </xf>
    <xf numFmtId="4" fontId="7" fillId="2" borderId="5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41120101" TargetMode="External"/><Relationship Id="rId21" Type="http://schemas.openxmlformats.org/officeDocument/2006/relationships/hyperlink" Target="https://podminky.urs.cz/item/CS_URS_2024_01/998725129" TargetMode="External"/><Relationship Id="rId42" Type="http://schemas.openxmlformats.org/officeDocument/2006/relationships/hyperlink" Target="https://podminky.urs.cz/item/CS_URS_2024_01/742124002" TargetMode="External"/><Relationship Id="rId47" Type="http://schemas.openxmlformats.org/officeDocument/2006/relationships/hyperlink" Target="https://podminky.urs.cz/item/CS_URS_2024_01/763251231" TargetMode="External"/><Relationship Id="rId63" Type="http://schemas.openxmlformats.org/officeDocument/2006/relationships/hyperlink" Target="https://podminky.urs.cz/item/CS_URS_2024_01/998781122" TargetMode="External"/><Relationship Id="rId68" Type="http://schemas.openxmlformats.org/officeDocument/2006/relationships/hyperlink" Target="https://podminky.urs.cz/item/CS_URS_2024_01/783617117" TargetMode="External"/><Relationship Id="rId2" Type="http://schemas.openxmlformats.org/officeDocument/2006/relationships/hyperlink" Target="https://podminky.urs.cz/item/CS_URS_2024_01/612315416" TargetMode="External"/><Relationship Id="rId16" Type="http://schemas.openxmlformats.org/officeDocument/2006/relationships/hyperlink" Target="https://podminky.urs.cz/item/CS_URS_2024_01/725210821" TargetMode="External"/><Relationship Id="rId29" Type="http://schemas.openxmlformats.org/officeDocument/2006/relationships/hyperlink" Target="https://podminky.urs.cz/item/CS_URS_2024_01/741130001" TargetMode="External"/><Relationship Id="rId11" Type="http://schemas.openxmlformats.org/officeDocument/2006/relationships/hyperlink" Target="https://podminky.urs.cz/item/CS_URS_2024_01/997013501" TargetMode="External"/><Relationship Id="rId24" Type="http://schemas.openxmlformats.org/officeDocument/2006/relationships/hyperlink" Target="https://podminky.urs.cz/item/CS_URS_2024_01/741111002" TargetMode="External"/><Relationship Id="rId32" Type="http://schemas.openxmlformats.org/officeDocument/2006/relationships/hyperlink" Target="https://podminky.urs.cz/item/CS_URS_2024_01/741310025" TargetMode="External"/><Relationship Id="rId37" Type="http://schemas.openxmlformats.org/officeDocument/2006/relationships/hyperlink" Target="https://podminky.urs.cz/item/CS_URS_2024_01/741321002" TargetMode="External"/><Relationship Id="rId40" Type="http://schemas.openxmlformats.org/officeDocument/2006/relationships/hyperlink" Target="https://podminky.urs.cz/item/CS_URS_2024_01/998741122" TargetMode="External"/><Relationship Id="rId45" Type="http://schemas.openxmlformats.org/officeDocument/2006/relationships/hyperlink" Target="https://podminky.urs.cz/item/CS_URS_2024_01/998742129" TargetMode="External"/><Relationship Id="rId53" Type="http://schemas.openxmlformats.org/officeDocument/2006/relationships/hyperlink" Target="https://podminky.urs.cz/item/CS_URS_2024_01/776141111" TargetMode="External"/><Relationship Id="rId58" Type="http://schemas.openxmlformats.org/officeDocument/2006/relationships/hyperlink" Target="https://podminky.urs.cz/item/CS_URS_2024_01/776992111" TargetMode="External"/><Relationship Id="rId66" Type="http://schemas.openxmlformats.org/officeDocument/2006/relationships/hyperlink" Target="https://podminky.urs.cz/item/CS_URS_2024_01/783606811" TargetMode="External"/><Relationship Id="rId5" Type="http://schemas.openxmlformats.org/officeDocument/2006/relationships/hyperlink" Target="https://podminky.urs.cz/item/CS_URS_2024_01/619991011" TargetMode="External"/><Relationship Id="rId61" Type="http://schemas.openxmlformats.org/officeDocument/2006/relationships/hyperlink" Target="https://podminky.urs.cz/item/CS_URS_2024_01/781121011" TargetMode="External"/><Relationship Id="rId19" Type="http://schemas.openxmlformats.org/officeDocument/2006/relationships/hyperlink" Target="https://podminky.urs.cz/item/CS_URS_2024_01/725829121" TargetMode="External"/><Relationship Id="rId14" Type="http://schemas.openxmlformats.org/officeDocument/2006/relationships/hyperlink" Target="https://podminky.urs.cz/item/CS_URS_2024_01/998011009" TargetMode="External"/><Relationship Id="rId22" Type="http://schemas.openxmlformats.org/officeDocument/2006/relationships/hyperlink" Target="https://podminky.urs.cz/item/CS_URS_2024_01/741110011" TargetMode="External"/><Relationship Id="rId27" Type="http://schemas.openxmlformats.org/officeDocument/2006/relationships/hyperlink" Target="https://podminky.urs.cz/item/CS_URS_2024_01/741122122" TargetMode="External"/><Relationship Id="rId30" Type="http://schemas.openxmlformats.org/officeDocument/2006/relationships/hyperlink" Target="https://podminky.urs.cz/item/CS_URS_2024_01/741210001" TargetMode="External"/><Relationship Id="rId35" Type="http://schemas.openxmlformats.org/officeDocument/2006/relationships/hyperlink" Target="https://podminky.urs.cz/item/CS_URS_2024_01/741320101" TargetMode="External"/><Relationship Id="rId43" Type="http://schemas.openxmlformats.org/officeDocument/2006/relationships/hyperlink" Target="https://podminky.urs.cz/item/CS_URS_2024_01/742124005" TargetMode="External"/><Relationship Id="rId48" Type="http://schemas.openxmlformats.org/officeDocument/2006/relationships/hyperlink" Target="https://podminky.urs.cz/item/CS_URS_2024_01/763251391" TargetMode="External"/><Relationship Id="rId56" Type="http://schemas.openxmlformats.org/officeDocument/2006/relationships/hyperlink" Target="https://podminky.urs.cz/item/CS_URS_2024_01/776410811" TargetMode="External"/><Relationship Id="rId64" Type="http://schemas.openxmlformats.org/officeDocument/2006/relationships/hyperlink" Target="https://podminky.urs.cz/item/CS_URS_2024_01/998781129" TargetMode="External"/><Relationship Id="rId69" Type="http://schemas.openxmlformats.org/officeDocument/2006/relationships/hyperlink" Target="https://podminky.urs.cz/item/CS_URS_2024_01/784111001" TargetMode="External"/><Relationship Id="rId8" Type="http://schemas.openxmlformats.org/officeDocument/2006/relationships/hyperlink" Target="https://podminky.urs.cz/item/CS_URS_2024_01/974032122" TargetMode="External"/><Relationship Id="rId51" Type="http://schemas.openxmlformats.org/officeDocument/2006/relationships/hyperlink" Target="https://podminky.urs.cz/item/CS_URS_2024_01/775511820" TargetMode="External"/><Relationship Id="rId72" Type="http://schemas.openxmlformats.org/officeDocument/2006/relationships/hyperlink" Target="https://podminky.urs.cz/item/CS_URS_2024_01/HZS2232" TargetMode="External"/><Relationship Id="rId3" Type="http://schemas.openxmlformats.org/officeDocument/2006/relationships/hyperlink" Target="https://podminky.urs.cz/item/CS_URS_2024_01/619991001" TargetMode="External"/><Relationship Id="rId12" Type="http://schemas.openxmlformats.org/officeDocument/2006/relationships/hyperlink" Target="https://podminky.urs.cz/item/CS_URS_2024_01/997013509" TargetMode="External"/><Relationship Id="rId17" Type="http://schemas.openxmlformats.org/officeDocument/2006/relationships/hyperlink" Target="https://podminky.urs.cz/item/CS_URS_2024_01/725211601" TargetMode="External"/><Relationship Id="rId25" Type="http://schemas.openxmlformats.org/officeDocument/2006/relationships/hyperlink" Target="https://podminky.urs.cz/item/CS_URS_2024_01/741112001" TargetMode="External"/><Relationship Id="rId33" Type="http://schemas.openxmlformats.org/officeDocument/2006/relationships/hyperlink" Target="https://podminky.urs.cz/item/CS_URS_2024_01/741313002" TargetMode="External"/><Relationship Id="rId38" Type="http://schemas.openxmlformats.org/officeDocument/2006/relationships/hyperlink" Target="https://podminky.urs.cz/item/CS_URS_2024_01/741322011" TargetMode="External"/><Relationship Id="rId46" Type="http://schemas.openxmlformats.org/officeDocument/2006/relationships/hyperlink" Target="https://podminky.urs.cz/item/CS_URS_2024_01/763121411" TargetMode="External"/><Relationship Id="rId59" Type="http://schemas.openxmlformats.org/officeDocument/2006/relationships/hyperlink" Target="https://podminky.urs.cz/item/CS_URS_2024_01/998776122" TargetMode="External"/><Relationship Id="rId67" Type="http://schemas.openxmlformats.org/officeDocument/2006/relationships/hyperlink" Target="https://podminky.urs.cz/item/CS_URS_2024_01/783614111" TargetMode="External"/><Relationship Id="rId20" Type="http://schemas.openxmlformats.org/officeDocument/2006/relationships/hyperlink" Target="https://podminky.urs.cz/item/CS_URS_2024_01/998725122" TargetMode="External"/><Relationship Id="rId41" Type="http://schemas.openxmlformats.org/officeDocument/2006/relationships/hyperlink" Target="https://podminky.urs.cz/item/CS_URS_2024_01/998741129" TargetMode="External"/><Relationship Id="rId54" Type="http://schemas.openxmlformats.org/officeDocument/2006/relationships/hyperlink" Target="https://podminky.urs.cz/item/CS_URS_2024_01/776201811" TargetMode="External"/><Relationship Id="rId62" Type="http://schemas.openxmlformats.org/officeDocument/2006/relationships/hyperlink" Target="https://podminky.urs.cz/item/CS_URS_2024_01/781472218" TargetMode="External"/><Relationship Id="rId70" Type="http://schemas.openxmlformats.org/officeDocument/2006/relationships/hyperlink" Target="https://podminky.urs.cz/item/CS_URS_2024_01/784121001" TargetMode="External"/><Relationship Id="rId1" Type="http://schemas.openxmlformats.org/officeDocument/2006/relationships/hyperlink" Target="https://podminky.urs.cz/item/CS_URS_2024_01/612135101" TargetMode="External"/><Relationship Id="rId6" Type="http://schemas.openxmlformats.org/officeDocument/2006/relationships/hyperlink" Target="https://podminky.urs.cz/item/CS_URS_2024_01/619991021" TargetMode="External"/><Relationship Id="rId15" Type="http://schemas.openxmlformats.org/officeDocument/2006/relationships/hyperlink" Target="https://podminky.urs.cz/item/CS_URS_2024_01/998011014" TargetMode="External"/><Relationship Id="rId23" Type="http://schemas.openxmlformats.org/officeDocument/2006/relationships/hyperlink" Target="https://podminky.urs.cz/item/CS_URS_2024_01/741110012" TargetMode="External"/><Relationship Id="rId28" Type="http://schemas.openxmlformats.org/officeDocument/2006/relationships/hyperlink" Target="https://podminky.urs.cz/item/CS_URS_2024_01/741122142" TargetMode="External"/><Relationship Id="rId36" Type="http://schemas.openxmlformats.org/officeDocument/2006/relationships/hyperlink" Target="https://podminky.urs.cz/item/CS_URS_2024_01/741320101" TargetMode="External"/><Relationship Id="rId49" Type="http://schemas.openxmlformats.org/officeDocument/2006/relationships/hyperlink" Target="https://podminky.urs.cz/item/CS_URS_2024_01/998763332" TargetMode="External"/><Relationship Id="rId57" Type="http://schemas.openxmlformats.org/officeDocument/2006/relationships/hyperlink" Target="https://podminky.urs.cz/item/CS_URS_2024_01/776411111" TargetMode="External"/><Relationship Id="rId10" Type="http://schemas.openxmlformats.org/officeDocument/2006/relationships/hyperlink" Target="https://podminky.urs.cz/item/CS_URS_2024_01/997013219" TargetMode="External"/><Relationship Id="rId31" Type="http://schemas.openxmlformats.org/officeDocument/2006/relationships/hyperlink" Target="https://podminky.urs.cz/item/CS_URS_2024_01/741310024" TargetMode="External"/><Relationship Id="rId44" Type="http://schemas.openxmlformats.org/officeDocument/2006/relationships/hyperlink" Target="https://podminky.urs.cz/item/CS_URS_2024_01/998742122" TargetMode="External"/><Relationship Id="rId52" Type="http://schemas.openxmlformats.org/officeDocument/2006/relationships/hyperlink" Target="https://podminky.urs.cz/item/CS_URS_2024_01/776121112" TargetMode="External"/><Relationship Id="rId60" Type="http://schemas.openxmlformats.org/officeDocument/2006/relationships/hyperlink" Target="https://podminky.urs.cz/item/CS_URS_2024_01/998776129" TargetMode="External"/><Relationship Id="rId65" Type="http://schemas.openxmlformats.org/officeDocument/2006/relationships/hyperlink" Target="https://podminky.urs.cz/item/CS_URS_2024_01/783601327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s://podminky.urs.cz/item/CS_URS_2024_01/619991005" TargetMode="External"/><Relationship Id="rId9" Type="http://schemas.openxmlformats.org/officeDocument/2006/relationships/hyperlink" Target="https://podminky.urs.cz/item/CS_URS_2024_01/997013212" TargetMode="External"/><Relationship Id="rId13" Type="http://schemas.openxmlformats.org/officeDocument/2006/relationships/hyperlink" Target="https://podminky.urs.cz/item/CS_URS_2024_01/997013631" TargetMode="External"/><Relationship Id="rId18" Type="http://schemas.openxmlformats.org/officeDocument/2006/relationships/hyperlink" Target="https://podminky.urs.cz/item/CS_URS_2024_01/725820801" TargetMode="External"/><Relationship Id="rId39" Type="http://schemas.openxmlformats.org/officeDocument/2006/relationships/hyperlink" Target="https://podminky.urs.cz/item/CS_URS_2024_01/741810002" TargetMode="External"/><Relationship Id="rId34" Type="http://schemas.openxmlformats.org/officeDocument/2006/relationships/hyperlink" Target="https://podminky.urs.cz/item/CS_URS_2024_01/741313012" TargetMode="External"/><Relationship Id="rId50" Type="http://schemas.openxmlformats.org/officeDocument/2006/relationships/hyperlink" Target="https://podminky.urs.cz/item/CS_URS_2024_01/998763339" TargetMode="External"/><Relationship Id="rId55" Type="http://schemas.openxmlformats.org/officeDocument/2006/relationships/hyperlink" Target="https://podminky.urs.cz/item/CS_URS_2024_01/776221121" TargetMode="External"/><Relationship Id="rId7" Type="http://schemas.openxmlformats.org/officeDocument/2006/relationships/hyperlink" Target="https://podminky.urs.cz/item/CS_URS_2024_01/965042141" TargetMode="External"/><Relationship Id="rId71" Type="http://schemas.openxmlformats.org/officeDocument/2006/relationships/hyperlink" Target="https://podminky.urs.cz/item/CS_URS_2024_01/784211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13"/>
  <sheetViews>
    <sheetView showGridLines="0" tabSelected="1" topLeftCell="A206" workbookViewId="0">
      <selection activeCell="W219" sqref="W219"/>
    </sheetView>
  </sheetViews>
  <sheetFormatPr defaultColWidth="16.85546875" defaultRowHeight="15" customHeight="1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65" ht="10.19999999999999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ht="36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99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2" t="s">
        <v>40</v>
      </c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6.75" customHeight="1" x14ac:dyDescent="0.2">
      <c r="A3" s="1"/>
      <c r="B3" s="3"/>
      <c r="C3" s="4"/>
      <c r="D3" s="4"/>
      <c r="E3" s="4"/>
      <c r="F3" s="4"/>
      <c r="G3" s="4"/>
      <c r="H3" s="4"/>
      <c r="I3" s="4"/>
      <c r="J3" s="4"/>
      <c r="K3" s="4"/>
      <c r="L3" s="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2" t="s">
        <v>41</v>
      </c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24.75" customHeight="1" x14ac:dyDescent="0.2">
      <c r="A4" s="1"/>
      <c r="B4" s="5"/>
      <c r="C4" s="1"/>
      <c r="D4" s="6" t="s">
        <v>42</v>
      </c>
      <c r="E4" s="1"/>
      <c r="F4" s="1"/>
      <c r="G4" s="1"/>
      <c r="H4" s="1"/>
      <c r="I4" s="1"/>
      <c r="J4" s="1"/>
      <c r="K4" s="1"/>
      <c r="L4" s="5"/>
      <c r="M4" s="24" t="s">
        <v>3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2" t="s">
        <v>0</v>
      </c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</row>
    <row r="5" spans="1:65" ht="6.75" customHeight="1" x14ac:dyDescent="0.2">
      <c r="A5" s="1"/>
      <c r="B5" s="5"/>
      <c r="C5" s="1"/>
      <c r="D5" s="1"/>
      <c r="E5" s="1"/>
      <c r="F5" s="1"/>
      <c r="G5" s="1"/>
      <c r="H5" s="1"/>
      <c r="I5" s="1"/>
      <c r="J5" s="1"/>
      <c r="K5" s="1"/>
      <c r="L5" s="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</row>
    <row r="6" spans="1:65" ht="12" customHeight="1" x14ac:dyDescent="0.2">
      <c r="A6" s="1"/>
      <c r="B6" s="5"/>
      <c r="C6" s="1"/>
      <c r="D6" s="8" t="s">
        <v>4</v>
      </c>
      <c r="E6" s="1"/>
      <c r="F6" s="1"/>
      <c r="G6" s="1"/>
      <c r="H6" s="1"/>
      <c r="I6" s="1"/>
      <c r="J6" s="1"/>
      <c r="K6" s="1"/>
      <c r="L6" s="5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</row>
    <row r="7" spans="1:65" ht="16.5" customHeight="1" x14ac:dyDescent="0.2">
      <c r="A7" s="1"/>
      <c r="B7" s="5"/>
      <c r="C7" s="1"/>
      <c r="D7" s="1"/>
      <c r="E7" s="102" t="e">
        <f>#REF!</f>
        <v>#REF!</v>
      </c>
      <c r="F7" s="100"/>
      <c r="G7" s="100"/>
      <c r="H7" s="100"/>
      <c r="I7" s="1"/>
      <c r="J7" s="1"/>
      <c r="K7" s="1"/>
      <c r="L7" s="5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</row>
    <row r="8" spans="1:65" ht="12" customHeight="1" x14ac:dyDescent="0.2">
      <c r="A8" s="9"/>
      <c r="B8" s="10"/>
      <c r="C8" s="9"/>
      <c r="D8" s="8" t="s">
        <v>43</v>
      </c>
      <c r="E8" s="9"/>
      <c r="F8" s="9"/>
      <c r="G8" s="9"/>
      <c r="H8" s="9"/>
      <c r="I8" s="9"/>
      <c r="J8" s="9"/>
      <c r="K8" s="9"/>
      <c r="L8" s="10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ht="16.5" customHeight="1" x14ac:dyDescent="0.2">
      <c r="A9" s="9"/>
      <c r="B9" s="10"/>
      <c r="C9" s="9"/>
      <c r="D9" s="9"/>
      <c r="E9" s="101" t="s">
        <v>44</v>
      </c>
      <c r="F9" s="100"/>
      <c r="G9" s="100"/>
      <c r="H9" s="100"/>
      <c r="I9" s="9"/>
      <c r="J9" s="9"/>
      <c r="K9" s="9"/>
      <c r="L9" s="10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0.199999999999999" x14ac:dyDescent="0.2">
      <c r="A10" s="9"/>
      <c r="B10" s="10"/>
      <c r="C10" s="9"/>
      <c r="D10" s="9"/>
      <c r="E10" s="9"/>
      <c r="F10" s="9"/>
      <c r="G10" s="9"/>
      <c r="H10" s="9"/>
      <c r="I10" s="9"/>
      <c r="J10" s="9"/>
      <c r="K10" s="9"/>
      <c r="L10" s="10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</row>
    <row r="11" spans="1:65" ht="12" customHeight="1" x14ac:dyDescent="0.2">
      <c r="A11" s="9"/>
      <c r="B11" s="10"/>
      <c r="C11" s="9"/>
      <c r="D11" s="8" t="s">
        <v>5</v>
      </c>
      <c r="E11" s="9"/>
      <c r="F11" s="114" t="s">
        <v>6</v>
      </c>
      <c r="G11" s="9"/>
      <c r="H11" s="9"/>
      <c r="I11" s="8" t="s">
        <v>7</v>
      </c>
      <c r="J11" s="121" t="s">
        <v>688</v>
      </c>
      <c r="K11" s="9"/>
      <c r="L11" s="10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</row>
    <row r="12" spans="1:65" ht="12" customHeight="1" x14ac:dyDescent="0.2">
      <c r="A12" s="9"/>
      <c r="B12" s="10"/>
      <c r="C12" s="9"/>
      <c r="D12" s="8" t="s">
        <v>8</v>
      </c>
      <c r="E12" s="9"/>
      <c r="F12" s="7" t="s">
        <v>9</v>
      </c>
      <c r="G12" s="9"/>
      <c r="H12" s="9"/>
      <c r="I12" s="8" t="s">
        <v>10</v>
      </c>
      <c r="J12" s="121" t="s">
        <v>688</v>
      </c>
      <c r="K12" s="9"/>
      <c r="L12" s="10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</row>
    <row r="13" spans="1:65" ht="10.5" customHeight="1" x14ac:dyDescent="0.2">
      <c r="A13" s="9"/>
      <c r="B13" s="10"/>
      <c r="C13" s="9"/>
      <c r="D13" s="9"/>
      <c r="E13" s="9"/>
      <c r="F13" s="9"/>
      <c r="G13" s="9"/>
      <c r="H13" s="9"/>
      <c r="I13" s="9"/>
      <c r="J13" s="121" t="s">
        <v>688</v>
      </c>
      <c r="K13" s="9"/>
      <c r="L13" s="10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</row>
    <row r="14" spans="1:65" ht="12" customHeight="1" x14ac:dyDescent="0.2">
      <c r="A14" s="9"/>
      <c r="B14" s="10"/>
      <c r="C14" s="9"/>
      <c r="D14" s="8" t="s">
        <v>11</v>
      </c>
      <c r="E14" s="9"/>
      <c r="F14" s="9"/>
      <c r="G14" s="9"/>
      <c r="H14" s="9"/>
      <c r="I14" s="8" t="s">
        <v>12</v>
      </c>
      <c r="J14" s="121" t="s">
        <v>688</v>
      </c>
      <c r="K14" s="9"/>
      <c r="L14" s="10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8" customHeight="1" x14ac:dyDescent="0.2">
      <c r="A15" s="9"/>
      <c r="B15" s="10"/>
      <c r="C15" s="9"/>
      <c r="D15" s="9"/>
      <c r="E15" s="7" t="s">
        <v>13</v>
      </c>
      <c r="F15" s="9"/>
      <c r="G15" s="9"/>
      <c r="H15" s="9"/>
      <c r="I15" s="8" t="s">
        <v>14</v>
      </c>
      <c r="J15" s="121" t="s">
        <v>688</v>
      </c>
      <c r="K15" s="9"/>
      <c r="L15" s="10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</row>
    <row r="16" spans="1:65" ht="6.75" customHeight="1" x14ac:dyDescent="0.2">
      <c r="A16" s="9"/>
      <c r="B16" s="10"/>
      <c r="C16" s="9"/>
      <c r="D16" s="9"/>
      <c r="E16" s="9"/>
      <c r="F16" s="9"/>
      <c r="G16" s="9"/>
      <c r="H16" s="9"/>
      <c r="I16" s="9"/>
      <c r="J16" s="121" t="s">
        <v>688</v>
      </c>
      <c r="K16" s="9"/>
      <c r="L16" s="10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</row>
    <row r="17" spans="1:65" ht="12" customHeight="1" x14ac:dyDescent="0.2">
      <c r="A17" s="9"/>
      <c r="B17" s="10"/>
      <c r="C17" s="9"/>
      <c r="D17" s="8" t="s">
        <v>15</v>
      </c>
      <c r="E17" s="9"/>
      <c r="F17" s="9"/>
      <c r="G17" s="9"/>
      <c r="H17" s="9"/>
      <c r="I17" s="8" t="s">
        <v>12</v>
      </c>
      <c r="J17" s="121" t="s">
        <v>688</v>
      </c>
      <c r="K17" s="9"/>
      <c r="L17" s="10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</row>
    <row r="18" spans="1:65" ht="18" customHeight="1" x14ac:dyDescent="0.2">
      <c r="A18" s="9"/>
      <c r="B18" s="10"/>
      <c r="C18" s="9"/>
      <c r="D18" s="103" t="s">
        <v>688</v>
      </c>
      <c r="E18" s="122" t="e">
        <f>#REF!</f>
        <v>#REF!</v>
      </c>
      <c r="F18" s="123"/>
      <c r="G18" s="123"/>
      <c r="H18" s="123"/>
      <c r="I18" s="8" t="s">
        <v>14</v>
      </c>
      <c r="J18" s="121" t="s">
        <v>688</v>
      </c>
      <c r="K18" s="9"/>
      <c r="L18" s="10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</row>
    <row r="19" spans="1:65" ht="6.75" customHeight="1" x14ac:dyDescent="0.2">
      <c r="A19" s="9"/>
      <c r="B19" s="10"/>
      <c r="C19" s="9"/>
      <c r="D19" s="9"/>
      <c r="E19" s="9"/>
      <c r="F19" s="9"/>
      <c r="G19" s="9"/>
      <c r="H19" s="9"/>
      <c r="I19" s="9"/>
      <c r="J19" s="121" t="s">
        <v>688</v>
      </c>
      <c r="K19" s="9"/>
      <c r="L19" s="10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</row>
    <row r="20" spans="1:65" ht="12" customHeight="1" x14ac:dyDescent="0.2">
      <c r="A20" s="9"/>
      <c r="B20" s="10"/>
      <c r="C20" s="9"/>
      <c r="D20" s="8" t="s">
        <v>16</v>
      </c>
      <c r="E20" s="9"/>
      <c r="F20" s="9"/>
      <c r="G20" s="9"/>
      <c r="H20" s="9"/>
      <c r="I20" s="8" t="s">
        <v>12</v>
      </c>
      <c r="J20" s="121" t="s">
        <v>688</v>
      </c>
      <c r="K20" s="9"/>
      <c r="L20" s="10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</row>
    <row r="21" spans="1:65" ht="18" customHeight="1" x14ac:dyDescent="0.2">
      <c r="A21" s="9"/>
      <c r="B21" s="10"/>
      <c r="C21" s="9"/>
      <c r="D21" s="103" t="s">
        <v>688</v>
      </c>
      <c r="E21" s="114"/>
      <c r="F21" s="103"/>
      <c r="G21" s="103"/>
      <c r="H21" s="103"/>
      <c r="I21" s="8" t="s">
        <v>14</v>
      </c>
      <c r="J21" s="121" t="s">
        <v>688</v>
      </c>
      <c r="K21" s="9"/>
      <c r="L21" s="10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</row>
    <row r="22" spans="1:65" ht="6.75" customHeight="1" x14ac:dyDescent="0.2">
      <c r="A22" s="9"/>
      <c r="B22" s="10"/>
      <c r="C22" s="9"/>
      <c r="D22" s="9"/>
      <c r="E22" s="9"/>
      <c r="F22" s="9"/>
      <c r="G22" s="9"/>
      <c r="H22" s="9"/>
      <c r="I22" s="9"/>
      <c r="J22" s="121" t="s">
        <v>688</v>
      </c>
      <c r="K22" s="9"/>
      <c r="L22" s="10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</row>
    <row r="23" spans="1:65" ht="12" customHeight="1" x14ac:dyDescent="0.2">
      <c r="A23" s="9"/>
      <c r="B23" s="10"/>
      <c r="C23" s="9"/>
      <c r="D23" s="8" t="s">
        <v>18</v>
      </c>
      <c r="E23" s="9"/>
      <c r="F23" s="9"/>
      <c r="G23" s="9"/>
      <c r="H23" s="9"/>
      <c r="I23" s="8" t="s">
        <v>12</v>
      </c>
      <c r="J23" s="121" t="s">
        <v>688</v>
      </c>
      <c r="K23" s="9"/>
      <c r="L23" s="10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</row>
    <row r="24" spans="1:65" ht="18" customHeight="1" x14ac:dyDescent="0.2">
      <c r="A24" s="9"/>
      <c r="B24" s="10"/>
      <c r="C24" s="9"/>
      <c r="D24" s="103" t="s">
        <v>688</v>
      </c>
      <c r="E24" s="114"/>
      <c r="F24" s="103"/>
      <c r="G24" s="103"/>
      <c r="H24" s="103"/>
      <c r="I24" s="8" t="s">
        <v>14</v>
      </c>
      <c r="J24" s="121" t="s">
        <v>688</v>
      </c>
      <c r="K24" s="9"/>
      <c r="L24" s="10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</row>
    <row r="25" spans="1:65" ht="6.75" customHeight="1" x14ac:dyDescent="0.2">
      <c r="A25" s="9"/>
      <c r="B25" s="10"/>
      <c r="C25" s="9"/>
      <c r="D25" s="9"/>
      <c r="E25" s="9"/>
      <c r="F25" s="9"/>
      <c r="G25" s="9"/>
      <c r="H25" s="9"/>
      <c r="I25" s="9"/>
      <c r="J25" s="9"/>
      <c r="K25" s="9"/>
      <c r="L25" s="10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</row>
    <row r="26" spans="1:65" ht="12" customHeight="1" x14ac:dyDescent="0.2">
      <c r="A26" s="9"/>
      <c r="B26" s="10"/>
      <c r="C26" s="9"/>
      <c r="D26" s="8" t="s">
        <v>19</v>
      </c>
      <c r="E26" s="9"/>
      <c r="F26" s="9"/>
      <c r="G26" s="9"/>
      <c r="H26" s="9"/>
      <c r="I26" s="9"/>
      <c r="J26" s="9"/>
      <c r="K26" s="9"/>
      <c r="L26" s="10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</row>
    <row r="27" spans="1:65" ht="16.5" customHeight="1" x14ac:dyDescent="0.2">
      <c r="A27" s="25"/>
      <c r="B27" s="26"/>
      <c r="C27" s="25"/>
      <c r="D27" s="124" t="s">
        <v>688</v>
      </c>
      <c r="E27" s="125" t="s">
        <v>6</v>
      </c>
      <c r="F27" s="123"/>
      <c r="G27" s="123"/>
      <c r="H27" s="123"/>
      <c r="I27" s="25"/>
      <c r="J27" s="25"/>
      <c r="K27" s="25"/>
      <c r="L27" s="26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</row>
    <row r="28" spans="1:65" ht="6.75" customHeight="1" x14ac:dyDescent="0.2">
      <c r="A28" s="9"/>
      <c r="B28" s="10"/>
      <c r="C28" s="9"/>
      <c r="D28" s="9"/>
      <c r="E28" s="9"/>
      <c r="F28" s="9"/>
      <c r="G28" s="9"/>
      <c r="H28" s="9"/>
      <c r="I28" s="9"/>
      <c r="J28" s="9"/>
      <c r="K28" s="9"/>
      <c r="L28" s="10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</row>
    <row r="29" spans="1:65" ht="6.75" customHeight="1" x14ac:dyDescent="0.2">
      <c r="A29" s="9"/>
      <c r="B29" s="10"/>
      <c r="C29" s="9"/>
      <c r="D29" s="16"/>
      <c r="E29" s="16"/>
      <c r="F29" s="16"/>
      <c r="G29" s="16"/>
      <c r="H29" s="16"/>
      <c r="I29" s="16"/>
      <c r="J29" s="16"/>
      <c r="K29" s="16"/>
      <c r="L29" s="10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</row>
    <row r="30" spans="1:65" ht="24.75" customHeight="1" x14ac:dyDescent="0.2">
      <c r="A30" s="9"/>
      <c r="B30" s="10"/>
      <c r="C30" s="9"/>
      <c r="D30" s="27" t="s">
        <v>20</v>
      </c>
      <c r="E30" s="9"/>
      <c r="F30" s="9"/>
      <c r="G30" s="9"/>
      <c r="H30" s="9"/>
      <c r="I30" s="9"/>
      <c r="J30" s="116">
        <f>ROUND(J95, 2)</f>
        <v>0</v>
      </c>
      <c r="K30" s="9"/>
      <c r="L30" s="10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</row>
    <row r="31" spans="1:65" ht="6.75" customHeight="1" x14ac:dyDescent="0.2">
      <c r="A31" s="9"/>
      <c r="B31" s="10"/>
      <c r="C31" s="9"/>
      <c r="D31" s="16"/>
      <c r="E31" s="16"/>
      <c r="F31" s="16"/>
      <c r="G31" s="16"/>
      <c r="H31" s="16"/>
      <c r="I31" s="16"/>
      <c r="J31" s="16"/>
      <c r="K31" s="16"/>
      <c r="L31" s="10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</row>
    <row r="32" spans="1:65" ht="14.25" customHeight="1" x14ac:dyDescent="0.2">
      <c r="A32" s="9"/>
      <c r="B32" s="10"/>
      <c r="C32" s="9"/>
      <c r="D32" s="9"/>
      <c r="E32" s="9"/>
      <c r="F32" s="11" t="s">
        <v>22</v>
      </c>
      <c r="G32" s="9"/>
      <c r="H32" s="9"/>
      <c r="I32" s="11" t="s">
        <v>21</v>
      </c>
      <c r="J32" s="11" t="s">
        <v>23</v>
      </c>
      <c r="K32" s="9"/>
      <c r="L32" s="10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</row>
    <row r="33" spans="1:65" ht="14.25" customHeight="1" x14ac:dyDescent="0.2">
      <c r="A33" s="9"/>
      <c r="B33" s="10"/>
      <c r="C33" s="9"/>
      <c r="D33" s="28" t="s">
        <v>24</v>
      </c>
      <c r="E33" s="8" t="s">
        <v>25</v>
      </c>
      <c r="F33" s="120">
        <f>ROUND((SUM(BE95:BE412)),  2)</f>
        <v>0</v>
      </c>
      <c r="G33" s="9"/>
      <c r="H33" s="9"/>
      <c r="I33" s="30">
        <v>0.21</v>
      </c>
      <c r="J33" s="120">
        <f>ROUND(((SUM(BE95:BE412))*I33),  2)</f>
        <v>0</v>
      </c>
      <c r="K33" s="9"/>
      <c r="L33" s="10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</row>
    <row r="34" spans="1:65" ht="14.25" customHeight="1" x14ac:dyDescent="0.2">
      <c r="A34" s="9"/>
      <c r="B34" s="10"/>
      <c r="C34" s="9"/>
      <c r="D34" s="9"/>
      <c r="E34" s="8" t="s">
        <v>26</v>
      </c>
      <c r="F34" s="120">
        <f>ROUND((SUM(BF95:BF412)),  2)</f>
        <v>0</v>
      </c>
      <c r="G34" s="9"/>
      <c r="H34" s="9"/>
      <c r="I34" s="30">
        <v>0.12</v>
      </c>
      <c r="J34" s="120">
        <f>ROUND(((SUM(BF95:BF412))*I34),  2)</f>
        <v>0</v>
      </c>
      <c r="K34" s="9"/>
      <c r="L34" s="10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</row>
    <row r="35" spans="1:65" ht="14.25" hidden="1" customHeight="1" x14ac:dyDescent="0.2">
      <c r="A35" s="9"/>
      <c r="B35" s="10"/>
      <c r="C35" s="9"/>
      <c r="D35" s="9"/>
      <c r="E35" s="8" t="s">
        <v>27</v>
      </c>
      <c r="F35" s="29">
        <f>ROUND((SUM(BG95:BG412)),  2)</f>
        <v>0</v>
      </c>
      <c r="G35" s="9"/>
      <c r="H35" s="9"/>
      <c r="I35" s="30">
        <v>0.21</v>
      </c>
      <c r="J35" s="29">
        <f t="shared" ref="J35:J37" si="0">0</f>
        <v>0</v>
      </c>
      <c r="K35" s="9"/>
      <c r="L35" s="10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</row>
    <row r="36" spans="1:65" ht="14.25" hidden="1" customHeight="1" x14ac:dyDescent="0.2">
      <c r="A36" s="9"/>
      <c r="B36" s="10"/>
      <c r="C36" s="9"/>
      <c r="D36" s="9"/>
      <c r="E36" s="8" t="s">
        <v>28</v>
      </c>
      <c r="F36" s="29">
        <f>ROUND((SUM(BH95:BH412)),  2)</f>
        <v>0</v>
      </c>
      <c r="G36" s="9"/>
      <c r="H36" s="9"/>
      <c r="I36" s="30">
        <v>0.12</v>
      </c>
      <c r="J36" s="29">
        <f t="shared" si="0"/>
        <v>0</v>
      </c>
      <c r="K36" s="9"/>
      <c r="L36" s="10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</row>
    <row r="37" spans="1:65" ht="14.25" hidden="1" customHeight="1" x14ac:dyDescent="0.2">
      <c r="A37" s="9"/>
      <c r="B37" s="10"/>
      <c r="C37" s="9"/>
      <c r="D37" s="9"/>
      <c r="E37" s="8" t="s">
        <v>29</v>
      </c>
      <c r="F37" s="29">
        <f>ROUND((SUM(BI95:BI412)),  2)</f>
        <v>0</v>
      </c>
      <c r="G37" s="9"/>
      <c r="H37" s="9"/>
      <c r="I37" s="30">
        <v>0</v>
      </c>
      <c r="J37" s="29">
        <f t="shared" si="0"/>
        <v>0</v>
      </c>
      <c r="K37" s="9"/>
      <c r="L37" s="10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</row>
    <row r="38" spans="1:65" ht="6.75" customHeight="1" x14ac:dyDescent="0.2">
      <c r="A38" s="9"/>
      <c r="B38" s="10"/>
      <c r="C38" s="9"/>
      <c r="D38" s="9"/>
      <c r="E38" s="9"/>
      <c r="F38" s="9"/>
      <c r="G38" s="9"/>
      <c r="H38" s="9"/>
      <c r="I38" s="9"/>
      <c r="J38" s="9"/>
      <c r="K38" s="9"/>
      <c r="L38" s="10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</row>
    <row r="39" spans="1:65" ht="24.75" customHeight="1" x14ac:dyDescent="0.2">
      <c r="A39" s="9"/>
      <c r="B39" s="10"/>
      <c r="C39" s="31"/>
      <c r="D39" s="32" t="s">
        <v>30</v>
      </c>
      <c r="E39" s="18"/>
      <c r="F39" s="18"/>
      <c r="G39" s="33" t="s">
        <v>31</v>
      </c>
      <c r="H39" s="34" t="s">
        <v>32</v>
      </c>
      <c r="I39" s="18"/>
      <c r="J39" s="119">
        <f>SUM(J30:J37)</f>
        <v>0</v>
      </c>
      <c r="K39" s="35"/>
      <c r="L39" s="10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</row>
    <row r="40" spans="1:65" ht="14.25" customHeight="1" x14ac:dyDescent="0.2">
      <c r="A40" s="9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0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</row>
    <row r="41" spans="1:65" ht="15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</row>
    <row r="42" spans="1:65" ht="15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</row>
    <row r="43" spans="1:65" ht="15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</row>
    <row r="44" spans="1:65" ht="6.75" customHeight="1" x14ac:dyDescent="0.2">
      <c r="A44" s="9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0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</row>
    <row r="45" spans="1:65" ht="24.75" customHeight="1" x14ac:dyDescent="0.2">
      <c r="A45" s="9"/>
      <c r="B45" s="10"/>
      <c r="C45" s="6" t="s">
        <v>45</v>
      </c>
      <c r="D45" s="9"/>
      <c r="E45" s="9"/>
      <c r="F45" s="9"/>
      <c r="G45" s="9"/>
      <c r="H45" s="9"/>
      <c r="I45" s="9"/>
      <c r="J45" s="9"/>
      <c r="K45" s="9"/>
      <c r="L45" s="10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</row>
    <row r="46" spans="1:65" ht="6.75" customHeight="1" x14ac:dyDescent="0.2">
      <c r="A46" s="9"/>
      <c r="B46" s="10"/>
      <c r="C46" s="9"/>
      <c r="D46" s="9"/>
      <c r="E46" s="9"/>
      <c r="F46" s="9"/>
      <c r="G46" s="9"/>
      <c r="H46" s="9"/>
      <c r="I46" s="9"/>
      <c r="J46" s="9"/>
      <c r="K46" s="9"/>
      <c r="L46" s="10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</row>
    <row r="47" spans="1:65" ht="12" customHeight="1" x14ac:dyDescent="0.2">
      <c r="A47" s="9"/>
      <c r="B47" s="10"/>
      <c r="C47" s="8" t="s">
        <v>4</v>
      </c>
      <c r="D47" s="9"/>
      <c r="E47" s="9"/>
      <c r="F47" s="9"/>
      <c r="G47" s="9"/>
      <c r="H47" s="9"/>
      <c r="I47" s="9"/>
      <c r="J47" s="9"/>
      <c r="K47" s="9"/>
      <c r="L47" s="10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</row>
    <row r="48" spans="1:65" ht="16.5" customHeight="1" x14ac:dyDescent="0.2">
      <c r="A48" s="9"/>
      <c r="B48" s="10"/>
      <c r="C48" s="9"/>
      <c r="D48" s="9"/>
      <c r="E48" s="102" t="e">
        <f>E7</f>
        <v>#REF!</v>
      </c>
      <c r="F48" s="100"/>
      <c r="G48" s="100"/>
      <c r="H48" s="100"/>
      <c r="I48" s="9"/>
      <c r="J48" s="9"/>
      <c r="K48" s="9"/>
      <c r="L48" s="10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</row>
    <row r="49" spans="1:65" ht="12" customHeight="1" x14ac:dyDescent="0.2">
      <c r="A49" s="9"/>
      <c r="B49" s="10"/>
      <c r="C49" s="8" t="s">
        <v>43</v>
      </c>
      <c r="D49" s="9"/>
      <c r="E49" s="9"/>
      <c r="F49" s="9"/>
      <c r="G49" s="9"/>
      <c r="H49" s="9"/>
      <c r="I49" s="9"/>
      <c r="J49" s="9"/>
      <c r="K49" s="9"/>
      <c r="L49" s="10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</row>
    <row r="50" spans="1:65" ht="16.5" customHeight="1" x14ac:dyDescent="0.2">
      <c r="A50" s="9"/>
      <c r="B50" s="10"/>
      <c r="C50" s="9"/>
      <c r="D50" s="9"/>
      <c r="E50" s="101" t="str">
        <f>E9</f>
        <v>1 - Počítačová učebna</v>
      </c>
      <c r="F50" s="100"/>
      <c r="G50" s="100"/>
      <c r="H50" s="100"/>
      <c r="I50" s="9"/>
      <c r="J50" s="9"/>
      <c r="K50" s="9"/>
      <c r="L50" s="10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</row>
    <row r="51" spans="1:65" ht="6.75" customHeight="1" x14ac:dyDescent="0.2">
      <c r="A51" s="9"/>
      <c r="B51" s="10"/>
      <c r="C51" s="9"/>
      <c r="D51" s="9"/>
      <c r="E51" s="9"/>
      <c r="F51" s="9"/>
      <c r="G51" s="9"/>
      <c r="H51" s="9"/>
      <c r="I51" s="9"/>
      <c r="J51" s="9"/>
      <c r="K51" s="9"/>
      <c r="L51" s="10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</row>
    <row r="52" spans="1:65" ht="12" customHeight="1" x14ac:dyDescent="0.2">
      <c r="A52" s="9"/>
      <c r="B52" s="10"/>
      <c r="C52" s="8" t="s">
        <v>8</v>
      </c>
      <c r="D52" s="9"/>
      <c r="E52" s="9"/>
      <c r="F52" s="7" t="str">
        <f>F12</f>
        <v>Čáslav</v>
      </c>
      <c r="G52" s="9"/>
      <c r="H52" s="9"/>
      <c r="I52" s="8" t="s">
        <v>10</v>
      </c>
      <c r="J52" s="115" t="str">
        <f>IF(J12="","",J12)</f>
        <v>-</v>
      </c>
      <c r="K52" s="9"/>
      <c r="L52" s="10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</row>
    <row r="53" spans="1:65" ht="6.75" customHeight="1" x14ac:dyDescent="0.2">
      <c r="A53" s="9"/>
      <c r="B53" s="10"/>
      <c r="C53" s="9"/>
      <c r="D53" s="9"/>
      <c r="E53" s="9"/>
      <c r="F53" s="9"/>
      <c r="G53" s="9"/>
      <c r="H53" s="9"/>
      <c r="I53" s="9"/>
      <c r="J53" s="115" t="str">
        <f t="shared" ref="J53:J55" si="1">IF(J13="","",J13)</f>
        <v>-</v>
      </c>
      <c r="K53" s="9"/>
      <c r="L53" s="10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</row>
    <row r="54" spans="1:65" ht="15" customHeight="1" x14ac:dyDescent="0.2">
      <c r="A54" s="9"/>
      <c r="B54" s="10"/>
      <c r="C54" s="8" t="s">
        <v>11</v>
      </c>
      <c r="D54" s="9"/>
      <c r="E54" s="9"/>
      <c r="F54" s="7" t="str">
        <f>E15</f>
        <v>VOŠ, SPŠ a OA Čáslav</v>
      </c>
      <c r="G54" s="9"/>
      <c r="H54" s="9"/>
      <c r="I54" s="8" t="s">
        <v>16</v>
      </c>
      <c r="J54" s="115" t="str">
        <f t="shared" si="1"/>
        <v>-</v>
      </c>
      <c r="K54" s="9"/>
      <c r="L54" s="10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</row>
    <row r="55" spans="1:65" ht="15" customHeight="1" x14ac:dyDescent="0.2">
      <c r="A55" s="9"/>
      <c r="B55" s="10"/>
      <c r="C55" s="8" t="s">
        <v>15</v>
      </c>
      <c r="D55" s="9"/>
      <c r="E55" s="9"/>
      <c r="F55" s="114" t="s">
        <v>688</v>
      </c>
      <c r="G55" s="9"/>
      <c r="H55" s="9"/>
      <c r="I55" s="8" t="s">
        <v>18</v>
      </c>
      <c r="J55" s="115" t="str">
        <f t="shared" si="1"/>
        <v>-</v>
      </c>
      <c r="K55" s="9"/>
      <c r="L55" s="10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</row>
    <row r="56" spans="1:65" ht="9.75" customHeight="1" x14ac:dyDescent="0.2">
      <c r="A56" s="9"/>
      <c r="B56" s="10"/>
      <c r="C56" s="9"/>
      <c r="D56" s="9"/>
      <c r="E56" s="9"/>
      <c r="F56" s="9"/>
      <c r="G56" s="9"/>
      <c r="H56" s="9"/>
      <c r="I56" s="9"/>
      <c r="J56" s="9"/>
      <c r="K56" s="9"/>
      <c r="L56" s="10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</row>
    <row r="57" spans="1:65" ht="29.25" customHeight="1" x14ac:dyDescent="0.2">
      <c r="A57" s="9"/>
      <c r="B57" s="10"/>
      <c r="C57" s="36" t="s">
        <v>46</v>
      </c>
      <c r="D57" s="31"/>
      <c r="E57" s="31"/>
      <c r="F57" s="31"/>
      <c r="G57" s="31"/>
      <c r="H57" s="31"/>
      <c r="I57" s="31"/>
      <c r="J57" s="37" t="s">
        <v>47</v>
      </c>
      <c r="K57" s="31"/>
      <c r="L57" s="10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</row>
    <row r="58" spans="1:65" ht="9.75" customHeight="1" x14ac:dyDescent="0.2">
      <c r="A58" s="9"/>
      <c r="B58" s="10"/>
      <c r="C58" s="9"/>
      <c r="D58" s="9"/>
      <c r="E58" s="9"/>
      <c r="F58" s="9"/>
      <c r="G58" s="9"/>
      <c r="H58" s="9"/>
      <c r="I58" s="9"/>
      <c r="J58" s="9"/>
      <c r="K58" s="9"/>
      <c r="L58" s="10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</row>
    <row r="59" spans="1:65" ht="22.5" customHeight="1" x14ac:dyDescent="0.2">
      <c r="A59" s="9"/>
      <c r="B59" s="10"/>
      <c r="C59" s="38" t="s">
        <v>36</v>
      </c>
      <c r="D59" s="9"/>
      <c r="E59" s="9"/>
      <c r="F59" s="9"/>
      <c r="G59" s="9"/>
      <c r="H59" s="9"/>
      <c r="I59" s="9"/>
      <c r="J59" s="116">
        <f t="shared" ref="J59:J61" si="2">J95</f>
        <v>0</v>
      </c>
      <c r="K59" s="9"/>
      <c r="L59" s="10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2" t="s">
        <v>48</v>
      </c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</row>
    <row r="60" spans="1:65" ht="24.75" customHeight="1" x14ac:dyDescent="0.2">
      <c r="A60" s="39"/>
      <c r="B60" s="40"/>
      <c r="C60" s="39"/>
      <c r="D60" s="41" t="s">
        <v>49</v>
      </c>
      <c r="E60" s="42"/>
      <c r="F60" s="42"/>
      <c r="G60" s="42"/>
      <c r="H60" s="42"/>
      <c r="I60" s="42"/>
      <c r="J60" s="117">
        <f t="shared" si="2"/>
        <v>0</v>
      </c>
      <c r="K60" s="39"/>
      <c r="L60" s="40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</row>
    <row r="61" spans="1:65" ht="19.5" customHeight="1" x14ac:dyDescent="0.2">
      <c r="A61" s="43"/>
      <c r="B61" s="44"/>
      <c r="C61" s="43"/>
      <c r="D61" s="45" t="s">
        <v>50</v>
      </c>
      <c r="E61" s="46"/>
      <c r="F61" s="46"/>
      <c r="G61" s="46"/>
      <c r="H61" s="46"/>
      <c r="I61" s="46"/>
      <c r="J61" s="118">
        <f t="shared" si="2"/>
        <v>0</v>
      </c>
      <c r="K61" s="43"/>
      <c r="L61" s="44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</row>
    <row r="62" spans="1:65" ht="19.5" customHeight="1" x14ac:dyDescent="0.2">
      <c r="A62" s="43"/>
      <c r="B62" s="44"/>
      <c r="C62" s="43"/>
      <c r="D62" s="45" t="s">
        <v>51</v>
      </c>
      <c r="E62" s="46"/>
      <c r="F62" s="46"/>
      <c r="G62" s="46"/>
      <c r="H62" s="46"/>
      <c r="I62" s="46"/>
      <c r="J62" s="118">
        <f>J119</f>
        <v>0</v>
      </c>
      <c r="K62" s="43"/>
      <c r="L62" s="44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</row>
    <row r="63" spans="1:65" ht="19.5" customHeight="1" x14ac:dyDescent="0.2">
      <c r="A63" s="43"/>
      <c r="B63" s="44"/>
      <c r="C63" s="43"/>
      <c r="D63" s="45" t="s">
        <v>52</v>
      </c>
      <c r="E63" s="46"/>
      <c r="F63" s="46"/>
      <c r="G63" s="46"/>
      <c r="H63" s="46"/>
      <c r="I63" s="46"/>
      <c r="J63" s="118">
        <f>J127</f>
        <v>0</v>
      </c>
      <c r="K63" s="43"/>
      <c r="L63" s="44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</row>
    <row r="64" spans="1:65" ht="19.5" customHeight="1" x14ac:dyDescent="0.2">
      <c r="A64" s="43"/>
      <c r="B64" s="44"/>
      <c r="C64" s="43"/>
      <c r="D64" s="45" t="s">
        <v>53</v>
      </c>
      <c r="E64" s="46"/>
      <c r="F64" s="46"/>
      <c r="G64" s="46"/>
      <c r="H64" s="46"/>
      <c r="I64" s="46"/>
      <c r="J64" s="118">
        <f>J145</f>
        <v>0</v>
      </c>
      <c r="K64" s="43"/>
      <c r="L64" s="44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</row>
    <row r="65" spans="1:65" ht="24.75" customHeight="1" x14ac:dyDescent="0.2">
      <c r="A65" s="39"/>
      <c r="B65" s="40"/>
      <c r="C65" s="39"/>
      <c r="D65" s="41" t="s">
        <v>54</v>
      </c>
      <c r="E65" s="42"/>
      <c r="F65" s="42"/>
      <c r="G65" s="42"/>
      <c r="H65" s="42"/>
      <c r="I65" s="42"/>
      <c r="J65" s="117">
        <f t="shared" ref="J65:J66" si="3">J152</f>
        <v>0</v>
      </c>
      <c r="K65" s="39"/>
      <c r="L65" s="40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</row>
    <row r="66" spans="1:65" ht="19.5" customHeight="1" x14ac:dyDescent="0.2">
      <c r="A66" s="43"/>
      <c r="B66" s="44"/>
      <c r="C66" s="43"/>
      <c r="D66" s="45" t="s">
        <v>55</v>
      </c>
      <c r="E66" s="46"/>
      <c r="F66" s="46"/>
      <c r="G66" s="46"/>
      <c r="H66" s="46"/>
      <c r="I66" s="46"/>
      <c r="J66" s="118">
        <f t="shared" si="3"/>
        <v>0</v>
      </c>
      <c r="K66" s="43"/>
      <c r="L66" s="44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</row>
    <row r="67" spans="1:65" ht="19.5" customHeight="1" x14ac:dyDescent="0.2">
      <c r="A67" s="43"/>
      <c r="B67" s="44"/>
      <c r="C67" s="43"/>
      <c r="D67" s="45" t="s">
        <v>56</v>
      </c>
      <c r="E67" s="46"/>
      <c r="F67" s="46"/>
      <c r="G67" s="46"/>
      <c r="H67" s="46"/>
      <c r="I67" s="46"/>
      <c r="J67" s="118">
        <f>J175</f>
        <v>0</v>
      </c>
      <c r="K67" s="43"/>
      <c r="L67" s="44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</row>
    <row r="68" spans="1:65" ht="19.5" customHeight="1" x14ac:dyDescent="0.2">
      <c r="A68" s="43"/>
      <c r="B68" s="44"/>
      <c r="C68" s="43"/>
      <c r="D68" s="45" t="s">
        <v>57</v>
      </c>
      <c r="E68" s="46"/>
      <c r="F68" s="46"/>
      <c r="G68" s="46"/>
      <c r="H68" s="46"/>
      <c r="I68" s="46"/>
      <c r="J68" s="118">
        <f>J283</f>
        <v>0</v>
      </c>
      <c r="K68" s="43"/>
      <c r="L68" s="44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</row>
    <row r="69" spans="1:65" ht="19.5" customHeight="1" x14ac:dyDescent="0.2">
      <c r="A69" s="43"/>
      <c r="B69" s="44"/>
      <c r="C69" s="43"/>
      <c r="D69" s="45" t="s">
        <v>58</v>
      </c>
      <c r="E69" s="46"/>
      <c r="F69" s="46"/>
      <c r="G69" s="46"/>
      <c r="H69" s="46"/>
      <c r="I69" s="46"/>
      <c r="J69" s="118">
        <f>J302</f>
        <v>0</v>
      </c>
      <c r="K69" s="43"/>
      <c r="L69" s="44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</row>
    <row r="70" spans="1:65" ht="19.5" customHeight="1" x14ac:dyDescent="0.2">
      <c r="A70" s="43"/>
      <c r="B70" s="44"/>
      <c r="C70" s="43"/>
      <c r="D70" s="45" t="s">
        <v>59</v>
      </c>
      <c r="E70" s="46"/>
      <c r="F70" s="46"/>
      <c r="G70" s="46"/>
      <c r="H70" s="46"/>
      <c r="I70" s="46"/>
      <c r="J70" s="118">
        <f>J321</f>
        <v>0</v>
      </c>
      <c r="K70" s="43"/>
      <c r="L70" s="44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</row>
    <row r="71" spans="1:65" ht="19.5" customHeight="1" x14ac:dyDescent="0.2">
      <c r="A71" s="43"/>
      <c r="B71" s="44"/>
      <c r="C71" s="43"/>
      <c r="D71" s="45" t="s">
        <v>60</v>
      </c>
      <c r="E71" s="46"/>
      <c r="F71" s="46"/>
      <c r="G71" s="46"/>
      <c r="H71" s="46"/>
      <c r="I71" s="46"/>
      <c r="J71" s="118">
        <f>J325</f>
        <v>0</v>
      </c>
      <c r="K71" s="43"/>
      <c r="L71" s="44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</row>
    <row r="72" spans="1:65" ht="19.5" customHeight="1" x14ac:dyDescent="0.2">
      <c r="A72" s="43"/>
      <c r="B72" s="44"/>
      <c r="C72" s="43"/>
      <c r="D72" s="45" t="s">
        <v>61</v>
      </c>
      <c r="E72" s="46"/>
      <c r="F72" s="46"/>
      <c r="G72" s="46"/>
      <c r="H72" s="46"/>
      <c r="I72" s="46"/>
      <c r="J72" s="118">
        <f>J367</f>
        <v>0</v>
      </c>
      <c r="K72" s="43"/>
      <c r="L72" s="44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</row>
    <row r="73" spans="1:65" ht="19.5" customHeight="1" x14ac:dyDescent="0.2">
      <c r="A73" s="43"/>
      <c r="B73" s="44"/>
      <c r="C73" s="43"/>
      <c r="D73" s="45" t="s">
        <v>62</v>
      </c>
      <c r="E73" s="46"/>
      <c r="F73" s="46"/>
      <c r="G73" s="46"/>
      <c r="H73" s="46"/>
      <c r="I73" s="46"/>
      <c r="J73" s="118">
        <f>J384</f>
        <v>0</v>
      </c>
      <c r="K73" s="43"/>
      <c r="L73" s="44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</row>
    <row r="74" spans="1:65" ht="19.5" customHeight="1" x14ac:dyDescent="0.2">
      <c r="A74" s="43"/>
      <c r="B74" s="44"/>
      <c r="C74" s="43"/>
      <c r="D74" s="45" t="s">
        <v>63</v>
      </c>
      <c r="E74" s="46"/>
      <c r="F74" s="46"/>
      <c r="G74" s="46"/>
      <c r="H74" s="46"/>
      <c r="I74" s="46"/>
      <c r="J74" s="118">
        <f>J398</f>
        <v>0</v>
      </c>
      <c r="K74" s="43"/>
      <c r="L74" s="44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</row>
    <row r="75" spans="1:65" ht="24.75" customHeight="1" x14ac:dyDescent="0.2">
      <c r="A75" s="39"/>
      <c r="B75" s="40"/>
      <c r="C75" s="39"/>
      <c r="D75" s="41" t="s">
        <v>64</v>
      </c>
      <c r="E75" s="42"/>
      <c r="F75" s="42"/>
      <c r="G75" s="42"/>
      <c r="H75" s="42"/>
      <c r="I75" s="42"/>
      <c r="J75" s="117">
        <f>J409</f>
        <v>0</v>
      </c>
      <c r="K75" s="39"/>
      <c r="L75" s="40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</row>
    <row r="76" spans="1:65" ht="21.75" customHeight="1" x14ac:dyDescent="0.2">
      <c r="A76" s="9"/>
      <c r="B76" s="10"/>
      <c r="C76" s="9"/>
      <c r="D76" s="9"/>
      <c r="E76" s="9"/>
      <c r="F76" s="9"/>
      <c r="G76" s="9"/>
      <c r="H76" s="9"/>
      <c r="I76" s="9"/>
      <c r="J76" s="9"/>
      <c r="K76" s="9"/>
      <c r="L76" s="10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</row>
    <row r="77" spans="1:65" ht="6.75" customHeight="1" x14ac:dyDescent="0.2">
      <c r="A77" s="9"/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0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</row>
    <row r="78" spans="1:65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</row>
    <row r="79" spans="1:65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</row>
    <row r="80" spans="1:65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</row>
    <row r="81" spans="1:65" ht="6.75" customHeight="1" x14ac:dyDescent="0.2">
      <c r="A81" s="9"/>
      <c r="B81" s="14"/>
      <c r="C81" s="15"/>
      <c r="D81" s="15"/>
      <c r="E81" s="15"/>
      <c r="F81" s="15"/>
      <c r="G81" s="15"/>
      <c r="H81" s="15"/>
      <c r="I81" s="15"/>
      <c r="J81" s="15"/>
      <c r="K81" s="15"/>
      <c r="L81" s="10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</row>
    <row r="82" spans="1:65" ht="24.75" customHeight="1" x14ac:dyDescent="0.2">
      <c r="A82" s="9"/>
      <c r="B82" s="10"/>
      <c r="C82" s="6" t="s">
        <v>65</v>
      </c>
      <c r="D82" s="9"/>
      <c r="E82" s="9"/>
      <c r="F82" s="9"/>
      <c r="G82" s="9"/>
      <c r="H82" s="9"/>
      <c r="I82" s="9"/>
      <c r="J82" s="9"/>
      <c r="K82" s="9"/>
      <c r="L82" s="10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</row>
    <row r="83" spans="1:65" ht="6.75" customHeight="1" x14ac:dyDescent="0.2">
      <c r="A83" s="9"/>
      <c r="B83" s="10"/>
      <c r="C83" s="9"/>
      <c r="D83" s="9"/>
      <c r="E83" s="9"/>
      <c r="F83" s="9"/>
      <c r="G83" s="9"/>
      <c r="H83" s="9"/>
      <c r="I83" s="9"/>
      <c r="J83" s="9"/>
      <c r="K83" s="9"/>
      <c r="L83" s="10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</row>
    <row r="84" spans="1:65" ht="12" customHeight="1" x14ac:dyDescent="0.2">
      <c r="A84" s="9"/>
      <c r="B84" s="10"/>
      <c r="C84" s="8" t="s">
        <v>4</v>
      </c>
      <c r="D84" s="9"/>
      <c r="E84" s="9"/>
      <c r="F84" s="9"/>
      <c r="G84" s="9"/>
      <c r="H84" s="9"/>
      <c r="I84" s="9"/>
      <c r="J84" s="9"/>
      <c r="K84" s="9"/>
      <c r="L84" s="10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</row>
    <row r="85" spans="1:65" ht="16.5" customHeight="1" x14ac:dyDescent="0.2">
      <c r="A85" s="9"/>
      <c r="B85" s="10"/>
      <c r="C85" s="9"/>
      <c r="D85" s="9"/>
      <c r="E85" s="102" t="e">
        <f>E7</f>
        <v>#REF!</v>
      </c>
      <c r="F85" s="100"/>
      <c r="G85" s="100"/>
      <c r="H85" s="100"/>
      <c r="I85" s="9"/>
      <c r="J85" s="9"/>
      <c r="K85" s="9"/>
      <c r="L85" s="10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</row>
    <row r="86" spans="1:65" ht="12" customHeight="1" x14ac:dyDescent="0.2">
      <c r="A86" s="9"/>
      <c r="B86" s="10"/>
      <c r="C86" s="8" t="s">
        <v>43</v>
      </c>
      <c r="D86" s="9"/>
      <c r="E86" s="9"/>
      <c r="F86" s="9"/>
      <c r="G86" s="9"/>
      <c r="H86" s="9"/>
      <c r="I86" s="9"/>
      <c r="J86" s="9"/>
      <c r="K86" s="9"/>
      <c r="L86" s="10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</row>
    <row r="87" spans="1:65" ht="16.5" customHeight="1" x14ac:dyDescent="0.2">
      <c r="A87" s="9"/>
      <c r="B87" s="10"/>
      <c r="C87" s="9"/>
      <c r="D87" s="9"/>
      <c r="E87" s="101" t="str">
        <f>E9</f>
        <v>1 - Počítačová učebna</v>
      </c>
      <c r="F87" s="100"/>
      <c r="G87" s="100"/>
      <c r="H87" s="100"/>
      <c r="I87" s="9"/>
      <c r="J87" s="9"/>
      <c r="K87" s="9"/>
      <c r="L87" s="10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</row>
    <row r="88" spans="1:65" ht="6.75" customHeight="1" x14ac:dyDescent="0.2">
      <c r="A88" s="9"/>
      <c r="B88" s="10"/>
      <c r="C88" s="9"/>
      <c r="D88" s="9"/>
      <c r="E88" s="9"/>
      <c r="F88" s="9"/>
      <c r="G88" s="9"/>
      <c r="H88" s="9"/>
      <c r="I88" s="9"/>
      <c r="J88" s="9"/>
      <c r="K88" s="9"/>
      <c r="L88" s="10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</row>
    <row r="89" spans="1:65" ht="12" customHeight="1" x14ac:dyDescent="0.2">
      <c r="A89" s="9"/>
      <c r="B89" s="10"/>
      <c r="C89" s="8" t="s">
        <v>8</v>
      </c>
      <c r="D89" s="9"/>
      <c r="E89" s="9"/>
      <c r="F89" s="7" t="str">
        <f>F12</f>
        <v>Čáslav</v>
      </c>
      <c r="G89" s="9"/>
      <c r="H89" s="9"/>
      <c r="I89" s="8" t="s">
        <v>10</v>
      </c>
      <c r="J89" s="115" t="str">
        <f>IF(J12="","",J12)</f>
        <v>-</v>
      </c>
      <c r="K89" s="9"/>
      <c r="L89" s="10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</row>
    <row r="90" spans="1:65" ht="6.75" customHeight="1" x14ac:dyDescent="0.2">
      <c r="A90" s="9"/>
      <c r="B90" s="10"/>
      <c r="C90" s="9"/>
      <c r="D90" s="9"/>
      <c r="E90" s="9"/>
      <c r="F90" s="9"/>
      <c r="G90" s="9"/>
      <c r="H90" s="9"/>
      <c r="I90" s="9"/>
      <c r="J90" s="115" t="str">
        <f t="shared" ref="J90:J92" si="4">IF(J13="","",J13)</f>
        <v>-</v>
      </c>
      <c r="K90" s="9"/>
      <c r="L90" s="10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</row>
    <row r="91" spans="1:65" ht="15" customHeight="1" x14ac:dyDescent="0.2">
      <c r="A91" s="9"/>
      <c r="B91" s="10"/>
      <c r="C91" s="8" t="s">
        <v>11</v>
      </c>
      <c r="D91" s="9"/>
      <c r="E91" s="9"/>
      <c r="F91" s="7" t="str">
        <f>E15</f>
        <v>VOŠ, SPŠ a OA Čáslav</v>
      </c>
      <c r="G91" s="9"/>
      <c r="H91" s="9"/>
      <c r="I91" s="8" t="s">
        <v>16</v>
      </c>
      <c r="J91" s="115" t="str">
        <f t="shared" si="4"/>
        <v>-</v>
      </c>
      <c r="K91" s="9"/>
      <c r="L91" s="10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</row>
    <row r="92" spans="1:65" ht="15" customHeight="1" x14ac:dyDescent="0.2">
      <c r="A92" s="9"/>
      <c r="B92" s="10"/>
      <c r="C92" s="8" t="s">
        <v>15</v>
      </c>
      <c r="D92" s="9"/>
      <c r="E92" s="9"/>
      <c r="F92" s="114" t="s">
        <v>688</v>
      </c>
      <c r="G92" s="9"/>
      <c r="H92" s="9"/>
      <c r="I92" s="8" t="s">
        <v>18</v>
      </c>
      <c r="J92" s="115" t="str">
        <f t="shared" si="4"/>
        <v>-</v>
      </c>
      <c r="K92" s="9"/>
      <c r="L92" s="10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</row>
    <row r="93" spans="1:65" ht="9.75" customHeight="1" x14ac:dyDescent="0.2">
      <c r="A93" s="9"/>
      <c r="B93" s="10"/>
      <c r="C93" s="9"/>
      <c r="D93" s="9"/>
      <c r="E93" s="9"/>
      <c r="F93" s="9"/>
      <c r="G93" s="9"/>
      <c r="H93" s="9"/>
      <c r="I93" s="9"/>
      <c r="J93" s="9"/>
      <c r="K93" s="9"/>
      <c r="L93" s="10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</row>
    <row r="94" spans="1:65" ht="29.25" customHeight="1" x14ac:dyDescent="0.2">
      <c r="A94" s="47"/>
      <c r="B94" s="48"/>
      <c r="C94" s="49" t="s">
        <v>66</v>
      </c>
      <c r="D94" s="50" t="s">
        <v>35</v>
      </c>
      <c r="E94" s="50" t="s">
        <v>33</v>
      </c>
      <c r="F94" s="50" t="s">
        <v>34</v>
      </c>
      <c r="G94" s="50" t="s">
        <v>67</v>
      </c>
      <c r="H94" s="50" t="s">
        <v>68</v>
      </c>
      <c r="I94" s="50" t="s">
        <v>69</v>
      </c>
      <c r="J94" s="50" t="s">
        <v>47</v>
      </c>
      <c r="K94" s="51" t="s">
        <v>70</v>
      </c>
      <c r="L94" s="48"/>
      <c r="M94" s="19" t="s">
        <v>6</v>
      </c>
      <c r="N94" s="20" t="s">
        <v>24</v>
      </c>
      <c r="O94" s="20" t="s">
        <v>71</v>
      </c>
      <c r="P94" s="20" t="s">
        <v>72</v>
      </c>
      <c r="Q94" s="20" t="s">
        <v>73</v>
      </c>
      <c r="R94" s="20" t="s">
        <v>74</v>
      </c>
      <c r="S94" s="20" t="s">
        <v>75</v>
      </c>
      <c r="T94" s="21" t="s">
        <v>76</v>
      </c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</row>
    <row r="95" spans="1:65" ht="22.5" customHeight="1" x14ac:dyDescent="0.3">
      <c r="A95" s="9"/>
      <c r="B95" s="10"/>
      <c r="C95" s="23" t="s">
        <v>77</v>
      </c>
      <c r="D95" s="9"/>
      <c r="E95" s="9"/>
      <c r="F95" s="9"/>
      <c r="G95" s="9"/>
      <c r="H95" s="9"/>
      <c r="I95" s="103"/>
      <c r="J95" s="104">
        <f t="shared" ref="J95:J97" si="5">BK95</f>
        <v>0</v>
      </c>
      <c r="K95" s="103"/>
      <c r="L95" s="10"/>
      <c r="M95" s="22"/>
      <c r="N95" s="16"/>
      <c r="O95" s="16"/>
      <c r="P95" s="52">
        <f>P96+P152+P409</f>
        <v>729.48290599999996</v>
      </c>
      <c r="Q95" s="16"/>
      <c r="R95" s="52">
        <f>R96+R152+R409</f>
        <v>8.2734899199999994</v>
      </c>
      <c r="S95" s="16"/>
      <c r="T95" s="53">
        <f>T96+T152+T409</f>
        <v>10.867148379999998</v>
      </c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2" t="s">
        <v>37</v>
      </c>
      <c r="AU95" s="2" t="s">
        <v>48</v>
      </c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54">
        <f>BK96+BK152+BK409</f>
        <v>0</v>
      </c>
      <c r="BL95" s="9"/>
      <c r="BM95" s="9"/>
    </row>
    <row r="96" spans="1:65" ht="25.5" customHeight="1" x14ac:dyDescent="0.25">
      <c r="A96" s="55"/>
      <c r="B96" s="56"/>
      <c r="C96" s="55"/>
      <c r="D96" s="57" t="s">
        <v>37</v>
      </c>
      <c r="E96" s="58" t="s">
        <v>78</v>
      </c>
      <c r="F96" s="58" t="s">
        <v>79</v>
      </c>
      <c r="G96" s="55"/>
      <c r="H96" s="55"/>
      <c r="I96" s="105"/>
      <c r="J96" s="106">
        <f t="shared" si="5"/>
        <v>0</v>
      </c>
      <c r="K96" s="105"/>
      <c r="L96" s="56"/>
      <c r="M96" s="59"/>
      <c r="N96" s="55"/>
      <c r="O96" s="55"/>
      <c r="P96" s="60">
        <f>P97+P119+P127+P145</f>
        <v>186.40923100000001</v>
      </c>
      <c r="Q96" s="55"/>
      <c r="R96" s="60">
        <f>R97+R119+R127+R145</f>
        <v>1.64846004</v>
      </c>
      <c r="S96" s="55"/>
      <c r="T96" s="61">
        <f>T97+T119+T127+T145</f>
        <v>9.2935183199999987</v>
      </c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7" t="s">
        <v>39</v>
      </c>
      <c r="AS96" s="55"/>
      <c r="AT96" s="62" t="s">
        <v>37</v>
      </c>
      <c r="AU96" s="62" t="s">
        <v>38</v>
      </c>
      <c r="AV96" s="55"/>
      <c r="AW96" s="55"/>
      <c r="AX96" s="55"/>
      <c r="AY96" s="57" t="s">
        <v>80</v>
      </c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63">
        <f>BK97+BK119+BK127+BK145</f>
        <v>0</v>
      </c>
      <c r="BL96" s="55"/>
      <c r="BM96" s="55"/>
    </row>
    <row r="97" spans="1:65" ht="22.5" customHeight="1" x14ac:dyDescent="0.25">
      <c r="A97" s="55"/>
      <c r="B97" s="56"/>
      <c r="C97" s="55"/>
      <c r="D97" s="57" t="s">
        <v>37</v>
      </c>
      <c r="E97" s="64" t="s">
        <v>81</v>
      </c>
      <c r="F97" s="64" t="s">
        <v>82</v>
      </c>
      <c r="G97" s="55"/>
      <c r="H97" s="55"/>
      <c r="I97" s="105"/>
      <c r="J97" s="107">
        <f t="shared" si="5"/>
        <v>0</v>
      </c>
      <c r="K97" s="105"/>
      <c r="L97" s="56"/>
      <c r="M97" s="59"/>
      <c r="N97" s="55"/>
      <c r="O97" s="55"/>
      <c r="P97" s="60">
        <f>SUM(P98:P118)</f>
        <v>80.450823999999997</v>
      </c>
      <c r="Q97" s="55"/>
      <c r="R97" s="60">
        <f>SUM(R98:R118)</f>
        <v>1.64846004</v>
      </c>
      <c r="S97" s="55"/>
      <c r="T97" s="61">
        <f>SUM(T98:T118)</f>
        <v>1.7318319999999998E-2</v>
      </c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7" t="s">
        <v>39</v>
      </c>
      <c r="AS97" s="55"/>
      <c r="AT97" s="62" t="s">
        <v>37</v>
      </c>
      <c r="AU97" s="62" t="s">
        <v>39</v>
      </c>
      <c r="AV97" s="55"/>
      <c r="AW97" s="55"/>
      <c r="AX97" s="55"/>
      <c r="AY97" s="57" t="s">
        <v>80</v>
      </c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63">
        <f>SUM(BK98:BK118)</f>
        <v>0</v>
      </c>
      <c r="BL97" s="55"/>
      <c r="BM97" s="55"/>
    </row>
    <row r="98" spans="1:65" ht="16.5" customHeight="1" x14ac:dyDescent="0.2">
      <c r="A98" s="9"/>
      <c r="B98" s="10"/>
      <c r="C98" s="65" t="s">
        <v>39</v>
      </c>
      <c r="D98" s="65" t="s">
        <v>83</v>
      </c>
      <c r="E98" s="66" t="s">
        <v>84</v>
      </c>
      <c r="F98" s="67" t="s">
        <v>85</v>
      </c>
      <c r="G98" s="68" t="s">
        <v>86</v>
      </c>
      <c r="H98" s="69">
        <v>2.25</v>
      </c>
      <c r="I98" s="108"/>
      <c r="J98" s="108">
        <f>ROUND(I98*H98,2)</f>
        <v>0</v>
      </c>
      <c r="K98" s="109"/>
      <c r="L98" s="10"/>
      <c r="M98" s="70" t="s">
        <v>6</v>
      </c>
      <c r="N98" s="71" t="s">
        <v>25</v>
      </c>
      <c r="O98" s="72">
        <v>0.624</v>
      </c>
      <c r="P98" s="72">
        <f>O98*H98</f>
        <v>1.4039999999999999</v>
      </c>
      <c r="Q98" s="72">
        <v>5.6000000000000001E-2</v>
      </c>
      <c r="R98" s="72">
        <f>Q98*H98</f>
        <v>0.126</v>
      </c>
      <c r="S98" s="72">
        <v>0</v>
      </c>
      <c r="T98" s="73">
        <f>S98*H98</f>
        <v>0</v>
      </c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74" t="s">
        <v>87</v>
      </c>
      <c r="AS98" s="9"/>
      <c r="AT98" s="74" t="s">
        <v>83</v>
      </c>
      <c r="AU98" s="74" t="s">
        <v>41</v>
      </c>
      <c r="AV98" s="9"/>
      <c r="AW98" s="9"/>
      <c r="AX98" s="9"/>
      <c r="AY98" s="2" t="s">
        <v>80</v>
      </c>
      <c r="AZ98" s="9"/>
      <c r="BA98" s="9"/>
      <c r="BB98" s="9"/>
      <c r="BC98" s="9"/>
      <c r="BD98" s="9"/>
      <c r="BE98" s="75">
        <f>IF(N98="základní",J98,0)</f>
        <v>0</v>
      </c>
      <c r="BF98" s="75">
        <f>IF(N98="snížená",J98,0)</f>
        <v>0</v>
      </c>
      <c r="BG98" s="75">
        <f>IF(N98="zákl. přenesená",J98,0)</f>
        <v>0</v>
      </c>
      <c r="BH98" s="75">
        <f>IF(N98="sníž. přenesená",J98,0)</f>
        <v>0</v>
      </c>
      <c r="BI98" s="75">
        <f>IF(N98="nulová",J98,0)</f>
        <v>0</v>
      </c>
      <c r="BJ98" s="2" t="s">
        <v>39</v>
      </c>
      <c r="BK98" s="75">
        <f>ROUND(I98*H98,2)</f>
        <v>0</v>
      </c>
      <c r="BL98" s="2" t="s">
        <v>87</v>
      </c>
      <c r="BM98" s="74" t="s">
        <v>88</v>
      </c>
    </row>
    <row r="99" spans="1:65" ht="15.75" customHeight="1" x14ac:dyDescent="0.2">
      <c r="A99" s="9"/>
      <c r="B99" s="10"/>
      <c r="C99" s="9"/>
      <c r="D99" s="76" t="s">
        <v>89</v>
      </c>
      <c r="E99" s="9"/>
      <c r="F99" s="77" t="s">
        <v>90</v>
      </c>
      <c r="G99" s="9"/>
      <c r="H99" s="9"/>
      <c r="I99" s="103"/>
      <c r="J99" s="103"/>
      <c r="K99" s="103"/>
      <c r="L99" s="10"/>
      <c r="M99" s="78"/>
      <c r="N99" s="9"/>
      <c r="O99" s="9"/>
      <c r="P99" s="9"/>
      <c r="Q99" s="9"/>
      <c r="R99" s="9"/>
      <c r="S99" s="9"/>
      <c r="T99" s="17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2" t="s">
        <v>89</v>
      </c>
      <c r="AU99" s="2" t="s">
        <v>41</v>
      </c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</row>
    <row r="100" spans="1:65" ht="15.75" customHeight="1" x14ac:dyDescent="0.2">
      <c r="A100" s="9"/>
      <c r="B100" s="10"/>
      <c r="C100" s="9"/>
      <c r="D100" s="79" t="s">
        <v>91</v>
      </c>
      <c r="E100" s="9"/>
      <c r="F100" s="80" t="s">
        <v>92</v>
      </c>
      <c r="G100" s="9"/>
      <c r="H100" s="9"/>
      <c r="I100" s="103"/>
      <c r="J100" s="103"/>
      <c r="K100" s="103"/>
      <c r="L100" s="10"/>
      <c r="M100" s="78"/>
      <c r="N100" s="9"/>
      <c r="O100" s="9"/>
      <c r="P100" s="9"/>
      <c r="Q100" s="9"/>
      <c r="R100" s="9"/>
      <c r="S100" s="9"/>
      <c r="T100" s="17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2" t="s">
        <v>91</v>
      </c>
      <c r="AU100" s="2" t="s">
        <v>41</v>
      </c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</row>
    <row r="101" spans="1:65" ht="21.75" customHeight="1" x14ac:dyDescent="0.2">
      <c r="A101" s="9"/>
      <c r="B101" s="10"/>
      <c r="C101" s="65" t="s">
        <v>41</v>
      </c>
      <c r="D101" s="65" t="s">
        <v>83</v>
      </c>
      <c r="E101" s="66" t="s">
        <v>93</v>
      </c>
      <c r="F101" s="67" t="s">
        <v>94</v>
      </c>
      <c r="G101" s="68" t="s">
        <v>86</v>
      </c>
      <c r="H101" s="69">
        <v>147.006</v>
      </c>
      <c r="I101" s="108"/>
      <c r="J101" s="108">
        <f>ROUND(I101*H101,2)</f>
        <v>0</v>
      </c>
      <c r="K101" s="109"/>
      <c r="L101" s="10"/>
      <c r="M101" s="70" t="s">
        <v>6</v>
      </c>
      <c r="N101" s="71" t="s">
        <v>25</v>
      </c>
      <c r="O101" s="72">
        <v>0.44400000000000001</v>
      </c>
      <c r="P101" s="72">
        <f>O101*H101</f>
        <v>65.270663999999996</v>
      </c>
      <c r="Q101" s="72">
        <v>1.03E-2</v>
      </c>
      <c r="R101" s="72">
        <f>Q101*H101</f>
        <v>1.5141618000000001</v>
      </c>
      <c r="S101" s="72">
        <v>0</v>
      </c>
      <c r="T101" s="73">
        <f>S101*H101</f>
        <v>0</v>
      </c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74" t="s">
        <v>87</v>
      </c>
      <c r="AS101" s="9"/>
      <c r="AT101" s="74" t="s">
        <v>83</v>
      </c>
      <c r="AU101" s="74" t="s">
        <v>41</v>
      </c>
      <c r="AV101" s="9"/>
      <c r="AW101" s="9"/>
      <c r="AX101" s="9"/>
      <c r="AY101" s="2" t="s">
        <v>80</v>
      </c>
      <c r="AZ101" s="9"/>
      <c r="BA101" s="9"/>
      <c r="BB101" s="9"/>
      <c r="BC101" s="9"/>
      <c r="BD101" s="9"/>
      <c r="BE101" s="75">
        <f>IF(N101="základní",J101,0)</f>
        <v>0</v>
      </c>
      <c r="BF101" s="75">
        <f>IF(N101="snížená",J101,0)</f>
        <v>0</v>
      </c>
      <c r="BG101" s="75">
        <f>IF(N101="zákl. přenesená",J101,0)</f>
        <v>0</v>
      </c>
      <c r="BH101" s="75">
        <f>IF(N101="sníž. přenesená",J101,0)</f>
        <v>0</v>
      </c>
      <c r="BI101" s="75">
        <f>IF(N101="nulová",J101,0)</f>
        <v>0</v>
      </c>
      <c r="BJ101" s="2" t="s">
        <v>39</v>
      </c>
      <c r="BK101" s="75">
        <f>ROUND(I101*H101,2)</f>
        <v>0</v>
      </c>
      <c r="BL101" s="2" t="s">
        <v>87</v>
      </c>
      <c r="BM101" s="74" t="s">
        <v>95</v>
      </c>
    </row>
    <row r="102" spans="1:65" ht="15.75" customHeight="1" x14ac:dyDescent="0.2">
      <c r="A102" s="9"/>
      <c r="B102" s="10"/>
      <c r="C102" s="9"/>
      <c r="D102" s="76" t="s">
        <v>89</v>
      </c>
      <c r="E102" s="9"/>
      <c r="F102" s="77" t="s">
        <v>96</v>
      </c>
      <c r="G102" s="9"/>
      <c r="H102" s="9"/>
      <c r="I102" s="103"/>
      <c r="J102" s="103"/>
      <c r="K102" s="103"/>
      <c r="L102" s="10"/>
      <c r="M102" s="78"/>
      <c r="N102" s="9"/>
      <c r="O102" s="9"/>
      <c r="P102" s="9"/>
      <c r="Q102" s="9"/>
      <c r="R102" s="9"/>
      <c r="S102" s="9"/>
      <c r="T102" s="17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2" t="s">
        <v>89</v>
      </c>
      <c r="AU102" s="2" t="s">
        <v>41</v>
      </c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</row>
    <row r="103" spans="1:65" ht="15.75" customHeight="1" x14ac:dyDescent="0.2">
      <c r="A103" s="9"/>
      <c r="B103" s="10"/>
      <c r="C103" s="9"/>
      <c r="D103" s="79" t="s">
        <v>91</v>
      </c>
      <c r="E103" s="9"/>
      <c r="F103" s="80" t="s">
        <v>97</v>
      </c>
      <c r="G103" s="9"/>
      <c r="H103" s="9"/>
      <c r="I103" s="103"/>
      <c r="J103" s="103"/>
      <c r="K103" s="103"/>
      <c r="L103" s="10"/>
      <c r="M103" s="78"/>
      <c r="N103" s="9"/>
      <c r="O103" s="9"/>
      <c r="P103" s="9"/>
      <c r="Q103" s="9"/>
      <c r="R103" s="9"/>
      <c r="S103" s="9"/>
      <c r="T103" s="17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2" t="s">
        <v>91</v>
      </c>
      <c r="AU103" s="2" t="s">
        <v>41</v>
      </c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</row>
    <row r="104" spans="1:65" ht="15.75" customHeight="1" x14ac:dyDescent="0.2">
      <c r="A104" s="81"/>
      <c r="B104" s="82"/>
      <c r="C104" s="81"/>
      <c r="D104" s="76" t="s">
        <v>98</v>
      </c>
      <c r="E104" s="83" t="s">
        <v>6</v>
      </c>
      <c r="F104" s="84" t="s">
        <v>99</v>
      </c>
      <c r="G104" s="81"/>
      <c r="H104" s="85">
        <v>147.006</v>
      </c>
      <c r="I104" s="110"/>
      <c r="J104" s="110"/>
      <c r="K104" s="110"/>
      <c r="L104" s="82"/>
      <c r="M104" s="86"/>
      <c r="N104" s="81"/>
      <c r="O104" s="81"/>
      <c r="P104" s="81"/>
      <c r="Q104" s="81"/>
      <c r="R104" s="81"/>
      <c r="S104" s="81"/>
      <c r="T104" s="87"/>
      <c r="U104" s="81"/>
      <c r="V104" s="81"/>
      <c r="W104" s="81"/>
      <c r="X104" s="81"/>
      <c r="Y104" s="81"/>
      <c r="Z104" s="81"/>
      <c r="AA104" s="81"/>
      <c r="AB104" s="81"/>
      <c r="AC104" s="81"/>
      <c r="AD104" s="81"/>
      <c r="AE104" s="81"/>
      <c r="AF104" s="81"/>
      <c r="AG104" s="81"/>
      <c r="AH104" s="81"/>
      <c r="AI104" s="81"/>
      <c r="AJ104" s="81"/>
      <c r="AK104" s="81"/>
      <c r="AL104" s="81"/>
      <c r="AM104" s="81"/>
      <c r="AN104" s="81"/>
      <c r="AO104" s="81"/>
      <c r="AP104" s="81"/>
      <c r="AQ104" s="81"/>
      <c r="AR104" s="81"/>
      <c r="AS104" s="81"/>
      <c r="AT104" s="83" t="s">
        <v>98</v>
      </c>
      <c r="AU104" s="83" t="s">
        <v>41</v>
      </c>
      <c r="AV104" s="81" t="s">
        <v>41</v>
      </c>
      <c r="AW104" s="81" t="s">
        <v>17</v>
      </c>
      <c r="AX104" s="81" t="s">
        <v>39</v>
      </c>
      <c r="AY104" s="83" t="s">
        <v>80</v>
      </c>
      <c r="AZ104" s="81"/>
      <c r="BA104" s="81"/>
      <c r="BB104" s="81"/>
      <c r="BC104" s="81"/>
      <c r="BD104" s="81"/>
      <c r="BE104" s="81"/>
      <c r="BF104" s="81"/>
      <c r="BG104" s="81"/>
      <c r="BH104" s="81"/>
      <c r="BI104" s="81"/>
      <c r="BJ104" s="81"/>
      <c r="BK104" s="81"/>
      <c r="BL104" s="81"/>
      <c r="BM104" s="81"/>
    </row>
    <row r="105" spans="1:65" ht="16.5" customHeight="1" x14ac:dyDescent="0.2">
      <c r="A105" s="9"/>
      <c r="B105" s="10"/>
      <c r="C105" s="65" t="s">
        <v>100</v>
      </c>
      <c r="D105" s="65" t="s">
        <v>83</v>
      </c>
      <c r="E105" s="66" t="s">
        <v>101</v>
      </c>
      <c r="F105" s="67" t="s">
        <v>102</v>
      </c>
      <c r="G105" s="68" t="s">
        <v>86</v>
      </c>
      <c r="H105" s="69">
        <v>83.92</v>
      </c>
      <c r="I105" s="108"/>
      <c r="J105" s="108">
        <f>ROUND(I105*H105,2)</f>
        <v>0</v>
      </c>
      <c r="K105" s="109"/>
      <c r="L105" s="10"/>
      <c r="M105" s="70" t="s">
        <v>6</v>
      </c>
      <c r="N105" s="71" t="s">
        <v>25</v>
      </c>
      <c r="O105" s="72">
        <v>0.03</v>
      </c>
      <c r="P105" s="72">
        <f>O105*H105</f>
        <v>2.5175999999999998</v>
      </c>
      <c r="Q105" s="72">
        <v>6.0000000000000002E-5</v>
      </c>
      <c r="R105" s="72">
        <f>Q105*H105</f>
        <v>5.0352000000000001E-3</v>
      </c>
      <c r="S105" s="72">
        <v>6.0000000000000002E-5</v>
      </c>
      <c r="T105" s="73">
        <f>S105*H105</f>
        <v>5.0352000000000001E-3</v>
      </c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74" t="s">
        <v>87</v>
      </c>
      <c r="AS105" s="9"/>
      <c r="AT105" s="74" t="s">
        <v>83</v>
      </c>
      <c r="AU105" s="74" t="s">
        <v>41</v>
      </c>
      <c r="AV105" s="9"/>
      <c r="AW105" s="9"/>
      <c r="AX105" s="9"/>
      <c r="AY105" s="2" t="s">
        <v>80</v>
      </c>
      <c r="AZ105" s="9"/>
      <c r="BA105" s="9"/>
      <c r="BB105" s="9"/>
      <c r="BC105" s="9"/>
      <c r="BD105" s="9"/>
      <c r="BE105" s="75">
        <f>IF(N105="základní",J105,0)</f>
        <v>0</v>
      </c>
      <c r="BF105" s="75">
        <f>IF(N105="snížená",J105,0)</f>
        <v>0</v>
      </c>
      <c r="BG105" s="75">
        <f>IF(N105="zákl. přenesená",J105,0)</f>
        <v>0</v>
      </c>
      <c r="BH105" s="75">
        <f>IF(N105="sníž. přenesená",J105,0)</f>
        <v>0</v>
      </c>
      <c r="BI105" s="75">
        <f>IF(N105="nulová",J105,0)</f>
        <v>0</v>
      </c>
      <c r="BJ105" s="2" t="s">
        <v>39</v>
      </c>
      <c r="BK105" s="75">
        <f>ROUND(I105*H105,2)</f>
        <v>0</v>
      </c>
      <c r="BL105" s="2" t="s">
        <v>87</v>
      </c>
      <c r="BM105" s="74" t="s">
        <v>103</v>
      </c>
    </row>
    <row r="106" spans="1:65" ht="15.75" customHeight="1" x14ac:dyDescent="0.2">
      <c r="A106" s="9"/>
      <c r="B106" s="10"/>
      <c r="C106" s="9"/>
      <c r="D106" s="76" t="s">
        <v>89</v>
      </c>
      <c r="E106" s="9"/>
      <c r="F106" s="77" t="s">
        <v>104</v>
      </c>
      <c r="G106" s="9"/>
      <c r="H106" s="9"/>
      <c r="I106" s="103"/>
      <c r="J106" s="103"/>
      <c r="K106" s="103"/>
      <c r="L106" s="10"/>
      <c r="M106" s="78"/>
      <c r="N106" s="9"/>
      <c r="O106" s="9"/>
      <c r="P106" s="9"/>
      <c r="Q106" s="9"/>
      <c r="R106" s="9"/>
      <c r="S106" s="9"/>
      <c r="T106" s="17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2" t="s">
        <v>89</v>
      </c>
      <c r="AU106" s="2" t="s">
        <v>41</v>
      </c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</row>
    <row r="107" spans="1:65" ht="15.75" customHeight="1" x14ac:dyDescent="0.2">
      <c r="A107" s="9"/>
      <c r="B107" s="10"/>
      <c r="C107" s="9"/>
      <c r="D107" s="79" t="s">
        <v>91</v>
      </c>
      <c r="E107" s="9"/>
      <c r="F107" s="80" t="s">
        <v>105</v>
      </c>
      <c r="G107" s="9"/>
      <c r="H107" s="9"/>
      <c r="I107" s="103"/>
      <c r="J107" s="103"/>
      <c r="K107" s="103"/>
      <c r="L107" s="10"/>
      <c r="M107" s="78"/>
      <c r="N107" s="9"/>
      <c r="O107" s="9"/>
      <c r="P107" s="9"/>
      <c r="Q107" s="9"/>
      <c r="R107" s="9"/>
      <c r="S107" s="9"/>
      <c r="T107" s="17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2" t="s">
        <v>91</v>
      </c>
      <c r="AU107" s="2" t="s">
        <v>41</v>
      </c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</row>
    <row r="108" spans="1:65" ht="16.5" customHeight="1" x14ac:dyDescent="0.2">
      <c r="A108" s="9"/>
      <c r="B108" s="10"/>
      <c r="C108" s="65" t="s">
        <v>87</v>
      </c>
      <c r="D108" s="65" t="s">
        <v>83</v>
      </c>
      <c r="E108" s="66" t="s">
        <v>106</v>
      </c>
      <c r="F108" s="67" t="s">
        <v>107</v>
      </c>
      <c r="G108" s="68" t="s">
        <v>86</v>
      </c>
      <c r="H108" s="69">
        <v>20.664000000000001</v>
      </c>
      <c r="I108" s="108"/>
      <c r="J108" s="108">
        <f>ROUND(I108*H108,2)</f>
        <v>0</v>
      </c>
      <c r="K108" s="109"/>
      <c r="L108" s="10"/>
      <c r="M108" s="70" t="s">
        <v>6</v>
      </c>
      <c r="N108" s="71" t="s">
        <v>25</v>
      </c>
      <c r="O108" s="72">
        <v>0.02</v>
      </c>
      <c r="P108" s="72">
        <f>O108*H108</f>
        <v>0.41328000000000004</v>
      </c>
      <c r="Q108" s="72">
        <v>1.1E-4</v>
      </c>
      <c r="R108" s="72">
        <f>Q108*H108</f>
        <v>2.27304E-3</v>
      </c>
      <c r="S108" s="72">
        <v>6.0000000000000002E-5</v>
      </c>
      <c r="T108" s="73">
        <f>S108*H108</f>
        <v>1.2398400000000001E-3</v>
      </c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74" t="s">
        <v>87</v>
      </c>
      <c r="AS108" s="9"/>
      <c r="AT108" s="74" t="s">
        <v>83</v>
      </c>
      <c r="AU108" s="74" t="s">
        <v>41</v>
      </c>
      <c r="AV108" s="9"/>
      <c r="AW108" s="9"/>
      <c r="AX108" s="9"/>
      <c r="AY108" s="2" t="s">
        <v>80</v>
      </c>
      <c r="AZ108" s="9"/>
      <c r="BA108" s="9"/>
      <c r="BB108" s="9"/>
      <c r="BC108" s="9"/>
      <c r="BD108" s="9"/>
      <c r="BE108" s="75">
        <f>IF(N108="základní",J108,0)</f>
        <v>0</v>
      </c>
      <c r="BF108" s="75">
        <f>IF(N108="snížená",J108,0)</f>
        <v>0</v>
      </c>
      <c r="BG108" s="75">
        <f>IF(N108="zákl. přenesená",J108,0)</f>
        <v>0</v>
      </c>
      <c r="BH108" s="75">
        <f>IF(N108="sníž. přenesená",J108,0)</f>
        <v>0</v>
      </c>
      <c r="BI108" s="75">
        <f>IF(N108="nulová",J108,0)</f>
        <v>0</v>
      </c>
      <c r="BJ108" s="2" t="s">
        <v>39</v>
      </c>
      <c r="BK108" s="75">
        <f>ROUND(I108*H108,2)</f>
        <v>0</v>
      </c>
      <c r="BL108" s="2" t="s">
        <v>87</v>
      </c>
      <c r="BM108" s="74" t="s">
        <v>108</v>
      </c>
    </row>
    <row r="109" spans="1:65" ht="15.75" customHeight="1" x14ac:dyDescent="0.2">
      <c r="A109" s="9"/>
      <c r="B109" s="10"/>
      <c r="C109" s="9"/>
      <c r="D109" s="76" t="s">
        <v>89</v>
      </c>
      <c r="E109" s="9"/>
      <c r="F109" s="77" t="s">
        <v>109</v>
      </c>
      <c r="G109" s="9"/>
      <c r="H109" s="9"/>
      <c r="I109" s="103"/>
      <c r="J109" s="103"/>
      <c r="K109" s="103"/>
      <c r="L109" s="10"/>
      <c r="M109" s="78"/>
      <c r="N109" s="9"/>
      <c r="O109" s="9"/>
      <c r="P109" s="9"/>
      <c r="Q109" s="9"/>
      <c r="R109" s="9"/>
      <c r="S109" s="9"/>
      <c r="T109" s="17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2" t="s">
        <v>89</v>
      </c>
      <c r="AU109" s="2" t="s">
        <v>41</v>
      </c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</row>
    <row r="110" spans="1:65" ht="15.75" customHeight="1" x14ac:dyDescent="0.2">
      <c r="A110" s="9"/>
      <c r="B110" s="10"/>
      <c r="C110" s="9"/>
      <c r="D110" s="79" t="s">
        <v>91</v>
      </c>
      <c r="E110" s="9"/>
      <c r="F110" s="80" t="s">
        <v>110</v>
      </c>
      <c r="G110" s="9"/>
      <c r="H110" s="9"/>
      <c r="I110" s="103"/>
      <c r="J110" s="103"/>
      <c r="K110" s="103"/>
      <c r="L110" s="10"/>
      <c r="M110" s="78"/>
      <c r="N110" s="9"/>
      <c r="O110" s="9"/>
      <c r="P110" s="9"/>
      <c r="Q110" s="9"/>
      <c r="R110" s="9"/>
      <c r="S110" s="9"/>
      <c r="T110" s="17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2" t="s">
        <v>91</v>
      </c>
      <c r="AU110" s="2" t="s">
        <v>41</v>
      </c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</row>
    <row r="111" spans="1:65" ht="15.75" customHeight="1" x14ac:dyDescent="0.2">
      <c r="A111" s="81"/>
      <c r="B111" s="82"/>
      <c r="C111" s="81"/>
      <c r="D111" s="76" t="s">
        <v>98</v>
      </c>
      <c r="E111" s="83" t="s">
        <v>6</v>
      </c>
      <c r="F111" s="84" t="s">
        <v>111</v>
      </c>
      <c r="G111" s="81"/>
      <c r="H111" s="85">
        <v>20.664000000000001</v>
      </c>
      <c r="I111" s="110"/>
      <c r="J111" s="110"/>
      <c r="K111" s="110"/>
      <c r="L111" s="82"/>
      <c r="M111" s="86"/>
      <c r="N111" s="81"/>
      <c r="O111" s="81"/>
      <c r="P111" s="81"/>
      <c r="Q111" s="81"/>
      <c r="R111" s="81"/>
      <c r="S111" s="81"/>
      <c r="T111" s="87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81"/>
      <c r="AG111" s="81"/>
      <c r="AH111" s="81"/>
      <c r="AI111" s="81"/>
      <c r="AJ111" s="81"/>
      <c r="AK111" s="81"/>
      <c r="AL111" s="81"/>
      <c r="AM111" s="81"/>
      <c r="AN111" s="81"/>
      <c r="AO111" s="81"/>
      <c r="AP111" s="81"/>
      <c r="AQ111" s="81"/>
      <c r="AR111" s="81"/>
      <c r="AS111" s="81"/>
      <c r="AT111" s="83" t="s">
        <v>98</v>
      </c>
      <c r="AU111" s="83" t="s">
        <v>41</v>
      </c>
      <c r="AV111" s="81" t="s">
        <v>41</v>
      </c>
      <c r="AW111" s="81" t="s">
        <v>17</v>
      </c>
      <c r="AX111" s="81" t="s">
        <v>39</v>
      </c>
      <c r="AY111" s="83" t="s">
        <v>80</v>
      </c>
      <c r="AZ111" s="81"/>
      <c r="BA111" s="81"/>
      <c r="BB111" s="81"/>
      <c r="BC111" s="81"/>
      <c r="BD111" s="81"/>
      <c r="BE111" s="81"/>
      <c r="BF111" s="81"/>
      <c r="BG111" s="81"/>
      <c r="BH111" s="81"/>
      <c r="BI111" s="81"/>
      <c r="BJ111" s="81"/>
      <c r="BK111" s="81"/>
      <c r="BL111" s="81"/>
      <c r="BM111" s="81"/>
    </row>
    <row r="112" spans="1:65" ht="16.5" customHeight="1" x14ac:dyDescent="0.2">
      <c r="A112" s="9"/>
      <c r="B112" s="10"/>
      <c r="C112" s="65" t="s">
        <v>112</v>
      </c>
      <c r="D112" s="65" t="s">
        <v>83</v>
      </c>
      <c r="E112" s="66" t="s">
        <v>113</v>
      </c>
      <c r="F112" s="67" t="s">
        <v>114</v>
      </c>
      <c r="G112" s="68" t="s">
        <v>86</v>
      </c>
      <c r="H112" s="69">
        <v>9</v>
      </c>
      <c r="I112" s="108"/>
      <c r="J112" s="108">
        <f>ROUND(I112*H112,2)</f>
        <v>0</v>
      </c>
      <c r="K112" s="109"/>
      <c r="L112" s="10"/>
      <c r="M112" s="70" t="s">
        <v>6</v>
      </c>
      <c r="N112" s="71" t="s">
        <v>25</v>
      </c>
      <c r="O112" s="72">
        <v>3.7999999999999999E-2</v>
      </c>
      <c r="P112" s="72">
        <f>O112*H112</f>
        <v>0.34199999999999997</v>
      </c>
      <c r="Q112" s="72">
        <v>1.1E-4</v>
      </c>
      <c r="R112" s="72">
        <f>Q112*H112</f>
        <v>9.8999999999999999E-4</v>
      </c>
      <c r="S112" s="72">
        <v>6.0000000000000002E-5</v>
      </c>
      <c r="T112" s="73">
        <f>S112*H112</f>
        <v>5.4000000000000001E-4</v>
      </c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74" t="s">
        <v>87</v>
      </c>
      <c r="AS112" s="9"/>
      <c r="AT112" s="74" t="s">
        <v>83</v>
      </c>
      <c r="AU112" s="74" t="s">
        <v>41</v>
      </c>
      <c r="AV112" s="9"/>
      <c r="AW112" s="9"/>
      <c r="AX112" s="9"/>
      <c r="AY112" s="2" t="s">
        <v>80</v>
      </c>
      <c r="AZ112" s="9"/>
      <c r="BA112" s="9"/>
      <c r="BB112" s="9"/>
      <c r="BC112" s="9"/>
      <c r="BD112" s="9"/>
      <c r="BE112" s="75">
        <f>IF(N112="základní",J112,0)</f>
        <v>0</v>
      </c>
      <c r="BF112" s="75">
        <f>IF(N112="snížená",J112,0)</f>
        <v>0</v>
      </c>
      <c r="BG112" s="75">
        <f>IF(N112="zákl. přenesená",J112,0)</f>
        <v>0</v>
      </c>
      <c r="BH112" s="75">
        <f>IF(N112="sníž. přenesená",J112,0)</f>
        <v>0</v>
      </c>
      <c r="BI112" s="75">
        <f>IF(N112="nulová",J112,0)</f>
        <v>0</v>
      </c>
      <c r="BJ112" s="2" t="s">
        <v>39</v>
      </c>
      <c r="BK112" s="75">
        <f>ROUND(I112*H112,2)</f>
        <v>0</v>
      </c>
      <c r="BL112" s="2" t="s">
        <v>87</v>
      </c>
      <c r="BM112" s="74" t="s">
        <v>115</v>
      </c>
    </row>
    <row r="113" spans="1:65" ht="15.75" customHeight="1" x14ac:dyDescent="0.2">
      <c r="A113" s="9"/>
      <c r="B113" s="10"/>
      <c r="C113" s="9"/>
      <c r="D113" s="76" t="s">
        <v>89</v>
      </c>
      <c r="E113" s="9"/>
      <c r="F113" s="77" t="s">
        <v>116</v>
      </c>
      <c r="G113" s="9"/>
      <c r="H113" s="9"/>
      <c r="I113" s="103"/>
      <c r="J113" s="103"/>
      <c r="K113" s="103"/>
      <c r="L113" s="10"/>
      <c r="M113" s="78"/>
      <c r="N113" s="9"/>
      <c r="O113" s="9"/>
      <c r="P113" s="9"/>
      <c r="Q113" s="9"/>
      <c r="R113" s="9"/>
      <c r="S113" s="9"/>
      <c r="T113" s="17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2" t="s">
        <v>89</v>
      </c>
      <c r="AU113" s="2" t="s">
        <v>41</v>
      </c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</row>
    <row r="114" spans="1:65" ht="15.75" customHeight="1" x14ac:dyDescent="0.2">
      <c r="A114" s="9"/>
      <c r="B114" s="10"/>
      <c r="C114" s="9"/>
      <c r="D114" s="79" t="s">
        <v>91</v>
      </c>
      <c r="E114" s="9"/>
      <c r="F114" s="80" t="s">
        <v>117</v>
      </c>
      <c r="G114" s="9"/>
      <c r="H114" s="9"/>
      <c r="I114" s="103"/>
      <c r="J114" s="103"/>
      <c r="K114" s="103"/>
      <c r="L114" s="10"/>
      <c r="M114" s="78"/>
      <c r="N114" s="9"/>
      <c r="O114" s="9"/>
      <c r="P114" s="9"/>
      <c r="Q114" s="9"/>
      <c r="R114" s="9"/>
      <c r="S114" s="9"/>
      <c r="T114" s="17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2" t="s">
        <v>91</v>
      </c>
      <c r="AU114" s="2" t="s">
        <v>41</v>
      </c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</row>
    <row r="115" spans="1:65" ht="16.5" customHeight="1" x14ac:dyDescent="0.2">
      <c r="A115" s="9"/>
      <c r="B115" s="10"/>
      <c r="C115" s="65" t="s">
        <v>81</v>
      </c>
      <c r="D115" s="65" t="s">
        <v>83</v>
      </c>
      <c r="E115" s="66" t="s">
        <v>118</v>
      </c>
      <c r="F115" s="67" t="s">
        <v>119</v>
      </c>
      <c r="G115" s="68" t="s">
        <v>120</v>
      </c>
      <c r="H115" s="69">
        <v>1050.328</v>
      </c>
      <c r="I115" s="108"/>
      <c r="J115" s="108">
        <f>ROUND(I115*H115,2)</f>
        <v>0</v>
      </c>
      <c r="K115" s="109"/>
      <c r="L115" s="10"/>
      <c r="M115" s="70" t="s">
        <v>6</v>
      </c>
      <c r="N115" s="71" t="s">
        <v>25</v>
      </c>
      <c r="O115" s="72">
        <v>0.01</v>
      </c>
      <c r="P115" s="72">
        <f>O115*H115</f>
        <v>10.50328</v>
      </c>
      <c r="Q115" s="72">
        <v>0</v>
      </c>
      <c r="R115" s="72">
        <f>Q115*H115</f>
        <v>0</v>
      </c>
      <c r="S115" s="72">
        <v>1.0000000000000001E-5</v>
      </c>
      <c r="T115" s="73">
        <f>S115*H115</f>
        <v>1.050328E-2</v>
      </c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74" t="s">
        <v>87</v>
      </c>
      <c r="AS115" s="9"/>
      <c r="AT115" s="74" t="s">
        <v>83</v>
      </c>
      <c r="AU115" s="74" t="s">
        <v>41</v>
      </c>
      <c r="AV115" s="9"/>
      <c r="AW115" s="9"/>
      <c r="AX115" s="9"/>
      <c r="AY115" s="2" t="s">
        <v>80</v>
      </c>
      <c r="AZ115" s="9"/>
      <c r="BA115" s="9"/>
      <c r="BB115" s="9"/>
      <c r="BC115" s="9"/>
      <c r="BD115" s="9"/>
      <c r="BE115" s="75">
        <f>IF(N115="základní",J115,0)</f>
        <v>0</v>
      </c>
      <c r="BF115" s="75">
        <f>IF(N115="snížená",J115,0)</f>
        <v>0</v>
      </c>
      <c r="BG115" s="75">
        <f>IF(N115="zákl. přenesená",J115,0)</f>
        <v>0</v>
      </c>
      <c r="BH115" s="75">
        <f>IF(N115="sníž. přenesená",J115,0)</f>
        <v>0</v>
      </c>
      <c r="BI115" s="75">
        <f>IF(N115="nulová",J115,0)</f>
        <v>0</v>
      </c>
      <c r="BJ115" s="2" t="s">
        <v>39</v>
      </c>
      <c r="BK115" s="75">
        <f>ROUND(I115*H115,2)</f>
        <v>0</v>
      </c>
      <c r="BL115" s="2" t="s">
        <v>87</v>
      </c>
      <c r="BM115" s="74" t="s">
        <v>121</v>
      </c>
    </row>
    <row r="116" spans="1:65" ht="15.75" customHeight="1" x14ac:dyDescent="0.2">
      <c r="A116" s="9"/>
      <c r="B116" s="10"/>
      <c r="C116" s="9"/>
      <c r="D116" s="76" t="s">
        <v>89</v>
      </c>
      <c r="E116" s="9"/>
      <c r="F116" s="77" t="s">
        <v>122</v>
      </c>
      <c r="G116" s="9"/>
      <c r="H116" s="9"/>
      <c r="I116" s="103"/>
      <c r="J116" s="103"/>
      <c r="K116" s="103"/>
      <c r="L116" s="10"/>
      <c r="M116" s="78"/>
      <c r="N116" s="9"/>
      <c r="O116" s="9"/>
      <c r="P116" s="9"/>
      <c r="Q116" s="9"/>
      <c r="R116" s="9"/>
      <c r="S116" s="9"/>
      <c r="T116" s="17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2" t="s">
        <v>89</v>
      </c>
      <c r="AU116" s="2" t="s">
        <v>41</v>
      </c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</row>
    <row r="117" spans="1:65" ht="15.75" customHeight="1" x14ac:dyDescent="0.2">
      <c r="A117" s="9"/>
      <c r="B117" s="10"/>
      <c r="C117" s="9"/>
      <c r="D117" s="79" t="s">
        <v>91</v>
      </c>
      <c r="E117" s="9"/>
      <c r="F117" s="80" t="s">
        <v>123</v>
      </c>
      <c r="G117" s="9"/>
      <c r="H117" s="9"/>
      <c r="I117" s="103"/>
      <c r="J117" s="103"/>
      <c r="K117" s="103"/>
      <c r="L117" s="10"/>
      <c r="M117" s="78"/>
      <c r="N117" s="9"/>
      <c r="O117" s="9"/>
      <c r="P117" s="9"/>
      <c r="Q117" s="9"/>
      <c r="R117" s="9"/>
      <c r="S117" s="9"/>
      <c r="T117" s="17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2" t="s">
        <v>91</v>
      </c>
      <c r="AU117" s="2" t="s">
        <v>41</v>
      </c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</row>
    <row r="118" spans="1:65" ht="15.75" customHeight="1" x14ac:dyDescent="0.2">
      <c r="A118" s="81"/>
      <c r="B118" s="82"/>
      <c r="C118" s="81"/>
      <c r="D118" s="76" t="s">
        <v>98</v>
      </c>
      <c r="E118" s="83" t="s">
        <v>6</v>
      </c>
      <c r="F118" s="84" t="s">
        <v>124</v>
      </c>
      <c r="G118" s="81"/>
      <c r="H118" s="85">
        <v>1050.328</v>
      </c>
      <c r="I118" s="110"/>
      <c r="J118" s="110"/>
      <c r="K118" s="110"/>
      <c r="L118" s="82"/>
      <c r="M118" s="86"/>
      <c r="N118" s="81"/>
      <c r="O118" s="81"/>
      <c r="P118" s="81"/>
      <c r="Q118" s="81"/>
      <c r="R118" s="81"/>
      <c r="S118" s="81"/>
      <c r="T118" s="87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1"/>
      <c r="AR118" s="81"/>
      <c r="AS118" s="81"/>
      <c r="AT118" s="83" t="s">
        <v>98</v>
      </c>
      <c r="AU118" s="83" t="s">
        <v>41</v>
      </c>
      <c r="AV118" s="81" t="s">
        <v>41</v>
      </c>
      <c r="AW118" s="81" t="s">
        <v>17</v>
      </c>
      <c r="AX118" s="81" t="s">
        <v>39</v>
      </c>
      <c r="AY118" s="83" t="s">
        <v>80</v>
      </c>
      <c r="AZ118" s="81"/>
      <c r="BA118" s="81"/>
      <c r="BB118" s="81"/>
      <c r="BC118" s="81"/>
      <c r="BD118" s="81"/>
      <c r="BE118" s="81"/>
      <c r="BF118" s="81"/>
      <c r="BG118" s="81"/>
      <c r="BH118" s="81"/>
      <c r="BI118" s="81"/>
      <c r="BJ118" s="81"/>
      <c r="BK118" s="81"/>
      <c r="BL118" s="81"/>
      <c r="BM118" s="81"/>
    </row>
    <row r="119" spans="1:65" ht="22.5" customHeight="1" x14ac:dyDescent="0.25">
      <c r="A119" s="55"/>
      <c r="B119" s="56"/>
      <c r="C119" s="55"/>
      <c r="D119" s="57" t="s">
        <v>37</v>
      </c>
      <c r="E119" s="64" t="s">
        <v>125</v>
      </c>
      <c r="F119" s="64" t="s">
        <v>126</v>
      </c>
      <c r="G119" s="55"/>
      <c r="H119" s="55"/>
      <c r="I119" s="105"/>
      <c r="J119" s="107">
        <f>BK119</f>
        <v>0</v>
      </c>
      <c r="K119" s="105"/>
      <c r="L119" s="56"/>
      <c r="M119" s="59"/>
      <c r="N119" s="55"/>
      <c r="O119" s="55"/>
      <c r="P119" s="60">
        <f>SUM(P120:P126)</f>
        <v>32.965220000000002</v>
      </c>
      <c r="Q119" s="55"/>
      <c r="R119" s="60">
        <f>SUM(R120:R126)</f>
        <v>0</v>
      </c>
      <c r="S119" s="55"/>
      <c r="T119" s="61">
        <f>SUM(T120:T126)</f>
        <v>9.2761999999999993</v>
      </c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  <c r="AP119" s="55"/>
      <c r="AQ119" s="55"/>
      <c r="AR119" s="57" t="s">
        <v>39</v>
      </c>
      <c r="AS119" s="55"/>
      <c r="AT119" s="62" t="s">
        <v>37</v>
      </c>
      <c r="AU119" s="62" t="s">
        <v>39</v>
      </c>
      <c r="AV119" s="55"/>
      <c r="AW119" s="55"/>
      <c r="AX119" s="55"/>
      <c r="AY119" s="57" t="s">
        <v>80</v>
      </c>
      <c r="AZ119" s="55"/>
      <c r="BA119" s="55"/>
      <c r="BB119" s="55"/>
      <c r="BC119" s="55"/>
      <c r="BD119" s="55"/>
      <c r="BE119" s="55"/>
      <c r="BF119" s="55"/>
      <c r="BG119" s="55"/>
      <c r="BH119" s="55"/>
      <c r="BI119" s="55"/>
      <c r="BJ119" s="55"/>
      <c r="BK119" s="63">
        <f>SUM(BK120:BK126)</f>
        <v>0</v>
      </c>
      <c r="BL119" s="55"/>
      <c r="BM119" s="55"/>
    </row>
    <row r="120" spans="1:65" ht="21.75" customHeight="1" x14ac:dyDescent="0.2">
      <c r="A120" s="9"/>
      <c r="B120" s="10"/>
      <c r="C120" s="65" t="s">
        <v>127</v>
      </c>
      <c r="D120" s="65" t="s">
        <v>83</v>
      </c>
      <c r="E120" s="66" t="s">
        <v>128</v>
      </c>
      <c r="F120" s="67" t="s">
        <v>129</v>
      </c>
      <c r="G120" s="68" t="s">
        <v>130</v>
      </c>
      <c r="H120" s="69">
        <v>4.1959999999999997</v>
      </c>
      <c r="I120" s="108"/>
      <c r="J120" s="108">
        <f>ROUND(I120*H120,2)</f>
        <v>0</v>
      </c>
      <c r="K120" s="109"/>
      <c r="L120" s="10"/>
      <c r="M120" s="70" t="s">
        <v>6</v>
      </c>
      <c r="N120" s="71" t="s">
        <v>25</v>
      </c>
      <c r="O120" s="72">
        <v>7.1950000000000003</v>
      </c>
      <c r="P120" s="72">
        <f>O120*H120</f>
        <v>30.19022</v>
      </c>
      <c r="Q120" s="72">
        <v>0</v>
      </c>
      <c r="R120" s="72">
        <f>Q120*H120</f>
        <v>0</v>
      </c>
      <c r="S120" s="72">
        <v>2.2000000000000002</v>
      </c>
      <c r="T120" s="73">
        <f>S120*H120</f>
        <v>9.2311999999999994</v>
      </c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74" t="s">
        <v>87</v>
      </c>
      <c r="AS120" s="9"/>
      <c r="AT120" s="74" t="s">
        <v>83</v>
      </c>
      <c r="AU120" s="74" t="s">
        <v>41</v>
      </c>
      <c r="AV120" s="9"/>
      <c r="AW120" s="9"/>
      <c r="AX120" s="9"/>
      <c r="AY120" s="2" t="s">
        <v>80</v>
      </c>
      <c r="AZ120" s="9"/>
      <c r="BA120" s="9"/>
      <c r="BB120" s="9"/>
      <c r="BC120" s="9"/>
      <c r="BD120" s="9"/>
      <c r="BE120" s="75">
        <f>IF(N120="základní",J120,0)</f>
        <v>0</v>
      </c>
      <c r="BF120" s="75">
        <f>IF(N120="snížená",J120,0)</f>
        <v>0</v>
      </c>
      <c r="BG120" s="75">
        <f>IF(N120="zákl. přenesená",J120,0)</f>
        <v>0</v>
      </c>
      <c r="BH120" s="75">
        <f>IF(N120="sníž. přenesená",J120,0)</f>
        <v>0</v>
      </c>
      <c r="BI120" s="75">
        <f>IF(N120="nulová",J120,0)</f>
        <v>0</v>
      </c>
      <c r="BJ120" s="2" t="s">
        <v>39</v>
      </c>
      <c r="BK120" s="75">
        <f>ROUND(I120*H120,2)</f>
        <v>0</v>
      </c>
      <c r="BL120" s="2" t="s">
        <v>87</v>
      </c>
      <c r="BM120" s="74" t="s">
        <v>131</v>
      </c>
    </row>
    <row r="121" spans="1:65" ht="15.75" customHeight="1" x14ac:dyDescent="0.2">
      <c r="A121" s="9"/>
      <c r="B121" s="10"/>
      <c r="C121" s="9"/>
      <c r="D121" s="76" t="s">
        <v>89</v>
      </c>
      <c r="E121" s="9"/>
      <c r="F121" s="77" t="s">
        <v>132</v>
      </c>
      <c r="G121" s="9"/>
      <c r="H121" s="9"/>
      <c r="I121" s="103"/>
      <c r="J121" s="103"/>
      <c r="K121" s="103"/>
      <c r="L121" s="10"/>
      <c r="M121" s="78"/>
      <c r="N121" s="9"/>
      <c r="O121" s="9"/>
      <c r="P121" s="9"/>
      <c r="Q121" s="9"/>
      <c r="R121" s="9"/>
      <c r="S121" s="9"/>
      <c r="T121" s="17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2" t="s">
        <v>89</v>
      </c>
      <c r="AU121" s="2" t="s">
        <v>41</v>
      </c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</row>
    <row r="122" spans="1:65" ht="15.75" customHeight="1" x14ac:dyDescent="0.2">
      <c r="A122" s="9"/>
      <c r="B122" s="10"/>
      <c r="C122" s="9"/>
      <c r="D122" s="79" t="s">
        <v>91</v>
      </c>
      <c r="E122" s="9"/>
      <c r="F122" s="80" t="s">
        <v>133</v>
      </c>
      <c r="G122" s="9"/>
      <c r="H122" s="9"/>
      <c r="I122" s="103"/>
      <c r="J122" s="103"/>
      <c r="K122" s="103"/>
      <c r="L122" s="10"/>
      <c r="M122" s="78"/>
      <c r="N122" s="9"/>
      <c r="O122" s="9"/>
      <c r="P122" s="9"/>
      <c r="Q122" s="9"/>
      <c r="R122" s="9"/>
      <c r="S122" s="9"/>
      <c r="T122" s="17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2" t="s">
        <v>91</v>
      </c>
      <c r="AU122" s="2" t="s">
        <v>41</v>
      </c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</row>
    <row r="123" spans="1:65" ht="15.75" customHeight="1" x14ac:dyDescent="0.2">
      <c r="A123" s="81"/>
      <c r="B123" s="82"/>
      <c r="C123" s="81"/>
      <c r="D123" s="76" t="s">
        <v>98</v>
      </c>
      <c r="E123" s="83" t="s">
        <v>6</v>
      </c>
      <c r="F123" s="84" t="s">
        <v>134</v>
      </c>
      <c r="G123" s="81"/>
      <c r="H123" s="85">
        <v>4.1959999999999997</v>
      </c>
      <c r="I123" s="110"/>
      <c r="J123" s="110"/>
      <c r="K123" s="110"/>
      <c r="L123" s="82"/>
      <c r="M123" s="86"/>
      <c r="N123" s="81"/>
      <c r="O123" s="81"/>
      <c r="P123" s="81"/>
      <c r="Q123" s="81"/>
      <c r="R123" s="81"/>
      <c r="S123" s="81"/>
      <c r="T123" s="87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81"/>
      <c r="AP123" s="81"/>
      <c r="AQ123" s="81"/>
      <c r="AR123" s="81"/>
      <c r="AS123" s="81"/>
      <c r="AT123" s="83" t="s">
        <v>98</v>
      </c>
      <c r="AU123" s="83" t="s">
        <v>41</v>
      </c>
      <c r="AV123" s="81" t="s">
        <v>41</v>
      </c>
      <c r="AW123" s="81" t="s">
        <v>17</v>
      </c>
      <c r="AX123" s="81" t="s">
        <v>39</v>
      </c>
      <c r="AY123" s="83" t="s">
        <v>80</v>
      </c>
      <c r="AZ123" s="81"/>
      <c r="BA123" s="81"/>
      <c r="BB123" s="81"/>
      <c r="BC123" s="81"/>
      <c r="BD123" s="81"/>
      <c r="BE123" s="81"/>
      <c r="BF123" s="81"/>
      <c r="BG123" s="81"/>
      <c r="BH123" s="81"/>
      <c r="BI123" s="81"/>
      <c r="BJ123" s="81"/>
      <c r="BK123" s="81"/>
      <c r="BL123" s="81"/>
      <c r="BM123" s="81"/>
    </row>
    <row r="124" spans="1:65" ht="21.75" customHeight="1" x14ac:dyDescent="0.2">
      <c r="A124" s="9"/>
      <c r="B124" s="10"/>
      <c r="C124" s="65" t="s">
        <v>135</v>
      </c>
      <c r="D124" s="65" t="s">
        <v>83</v>
      </c>
      <c r="E124" s="66" t="s">
        <v>136</v>
      </c>
      <c r="F124" s="67" t="s">
        <v>137</v>
      </c>
      <c r="G124" s="68" t="s">
        <v>120</v>
      </c>
      <c r="H124" s="69">
        <v>15</v>
      </c>
      <c r="I124" s="108"/>
      <c r="J124" s="108">
        <f>ROUND(I124*H124,2)</f>
        <v>0</v>
      </c>
      <c r="K124" s="109"/>
      <c r="L124" s="10"/>
      <c r="M124" s="70" t="s">
        <v>6</v>
      </c>
      <c r="N124" s="71" t="s">
        <v>25</v>
      </c>
      <c r="O124" s="72">
        <v>0.185</v>
      </c>
      <c r="P124" s="72">
        <f>O124*H124</f>
        <v>2.7749999999999999</v>
      </c>
      <c r="Q124" s="72">
        <v>0</v>
      </c>
      <c r="R124" s="72">
        <f>Q124*H124</f>
        <v>0</v>
      </c>
      <c r="S124" s="72">
        <v>3.0000000000000001E-3</v>
      </c>
      <c r="T124" s="73">
        <f>S124*H124</f>
        <v>4.4999999999999998E-2</v>
      </c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74" t="s">
        <v>87</v>
      </c>
      <c r="AS124" s="9"/>
      <c r="AT124" s="74" t="s">
        <v>83</v>
      </c>
      <c r="AU124" s="74" t="s">
        <v>41</v>
      </c>
      <c r="AV124" s="9"/>
      <c r="AW124" s="9"/>
      <c r="AX124" s="9"/>
      <c r="AY124" s="2" t="s">
        <v>80</v>
      </c>
      <c r="AZ124" s="9"/>
      <c r="BA124" s="9"/>
      <c r="BB124" s="9"/>
      <c r="BC124" s="9"/>
      <c r="BD124" s="9"/>
      <c r="BE124" s="75">
        <f>IF(N124="základní",J124,0)</f>
        <v>0</v>
      </c>
      <c r="BF124" s="75">
        <f>IF(N124="snížená",J124,0)</f>
        <v>0</v>
      </c>
      <c r="BG124" s="75">
        <f>IF(N124="zákl. přenesená",J124,0)</f>
        <v>0</v>
      </c>
      <c r="BH124" s="75">
        <f>IF(N124="sníž. přenesená",J124,0)</f>
        <v>0</v>
      </c>
      <c r="BI124" s="75">
        <f>IF(N124="nulová",J124,0)</f>
        <v>0</v>
      </c>
      <c r="BJ124" s="2" t="s">
        <v>39</v>
      </c>
      <c r="BK124" s="75">
        <f>ROUND(I124*H124,2)</f>
        <v>0</v>
      </c>
      <c r="BL124" s="2" t="s">
        <v>87</v>
      </c>
      <c r="BM124" s="74" t="s">
        <v>138</v>
      </c>
    </row>
    <row r="125" spans="1:65" ht="15.75" customHeight="1" x14ac:dyDescent="0.2">
      <c r="A125" s="9"/>
      <c r="B125" s="10"/>
      <c r="C125" s="9"/>
      <c r="D125" s="76" t="s">
        <v>89</v>
      </c>
      <c r="E125" s="9"/>
      <c r="F125" s="77" t="s">
        <v>139</v>
      </c>
      <c r="G125" s="9"/>
      <c r="H125" s="9"/>
      <c r="I125" s="103"/>
      <c r="J125" s="103"/>
      <c r="K125" s="103"/>
      <c r="L125" s="10"/>
      <c r="M125" s="78"/>
      <c r="N125" s="9"/>
      <c r="O125" s="9"/>
      <c r="P125" s="9"/>
      <c r="Q125" s="9"/>
      <c r="R125" s="9"/>
      <c r="S125" s="9"/>
      <c r="T125" s="17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2" t="s">
        <v>89</v>
      </c>
      <c r="AU125" s="2" t="s">
        <v>41</v>
      </c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</row>
    <row r="126" spans="1:65" ht="15.75" customHeight="1" x14ac:dyDescent="0.2">
      <c r="A126" s="9"/>
      <c r="B126" s="10"/>
      <c r="C126" s="9"/>
      <c r="D126" s="79" t="s">
        <v>91</v>
      </c>
      <c r="E126" s="9"/>
      <c r="F126" s="80" t="s">
        <v>140</v>
      </c>
      <c r="G126" s="9"/>
      <c r="H126" s="9"/>
      <c r="I126" s="103"/>
      <c r="J126" s="103"/>
      <c r="K126" s="103"/>
      <c r="L126" s="10"/>
      <c r="M126" s="78"/>
      <c r="N126" s="9"/>
      <c r="O126" s="9"/>
      <c r="P126" s="9"/>
      <c r="Q126" s="9"/>
      <c r="R126" s="9"/>
      <c r="S126" s="9"/>
      <c r="T126" s="17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2" t="s">
        <v>91</v>
      </c>
      <c r="AU126" s="2" t="s">
        <v>41</v>
      </c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</row>
    <row r="127" spans="1:65" ht="22.5" customHeight="1" x14ac:dyDescent="0.25">
      <c r="A127" s="55"/>
      <c r="B127" s="56"/>
      <c r="C127" s="55"/>
      <c r="D127" s="57" t="s">
        <v>37</v>
      </c>
      <c r="E127" s="64" t="s">
        <v>141</v>
      </c>
      <c r="F127" s="64" t="s">
        <v>142</v>
      </c>
      <c r="G127" s="55"/>
      <c r="H127" s="55"/>
      <c r="I127" s="105"/>
      <c r="J127" s="107">
        <f>BK127</f>
        <v>0</v>
      </c>
      <c r="K127" s="105"/>
      <c r="L127" s="56"/>
      <c r="M127" s="59"/>
      <c r="N127" s="55"/>
      <c r="O127" s="55"/>
      <c r="P127" s="60">
        <f>SUM(P128:P144)</f>
        <v>67.647075000000001</v>
      </c>
      <c r="Q127" s="55"/>
      <c r="R127" s="60">
        <f>SUM(R128:R144)</f>
        <v>0</v>
      </c>
      <c r="S127" s="55"/>
      <c r="T127" s="61">
        <f>SUM(T128:T144)</f>
        <v>0</v>
      </c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7" t="s">
        <v>39</v>
      </c>
      <c r="AS127" s="55"/>
      <c r="AT127" s="62" t="s">
        <v>37</v>
      </c>
      <c r="AU127" s="62" t="s">
        <v>39</v>
      </c>
      <c r="AV127" s="55"/>
      <c r="AW127" s="55"/>
      <c r="AX127" s="55"/>
      <c r="AY127" s="57" t="s">
        <v>80</v>
      </c>
      <c r="AZ127" s="55"/>
      <c r="BA127" s="55"/>
      <c r="BB127" s="55"/>
      <c r="BC127" s="55"/>
      <c r="BD127" s="55"/>
      <c r="BE127" s="55"/>
      <c r="BF127" s="55"/>
      <c r="BG127" s="55"/>
      <c r="BH127" s="55"/>
      <c r="BI127" s="55"/>
      <c r="BJ127" s="55"/>
      <c r="BK127" s="63">
        <f>SUM(BK128:BK144)</f>
        <v>0</v>
      </c>
      <c r="BL127" s="55"/>
      <c r="BM127" s="55"/>
    </row>
    <row r="128" spans="1:65" ht="16.5" customHeight="1" x14ac:dyDescent="0.2">
      <c r="A128" s="9"/>
      <c r="B128" s="10"/>
      <c r="C128" s="65" t="s">
        <v>125</v>
      </c>
      <c r="D128" s="65" t="s">
        <v>83</v>
      </c>
      <c r="E128" s="66" t="s">
        <v>143</v>
      </c>
      <c r="F128" s="67" t="s">
        <v>144</v>
      </c>
      <c r="G128" s="68" t="s">
        <v>145</v>
      </c>
      <c r="H128" s="69">
        <v>10.867000000000001</v>
      </c>
      <c r="I128" s="108"/>
      <c r="J128" s="108">
        <f>ROUND(I128*H128,2)</f>
        <v>0</v>
      </c>
      <c r="K128" s="109"/>
      <c r="L128" s="10"/>
      <c r="M128" s="70" t="s">
        <v>6</v>
      </c>
      <c r="N128" s="71" t="s">
        <v>25</v>
      </c>
      <c r="O128" s="72">
        <v>4.25</v>
      </c>
      <c r="P128" s="72">
        <f>O128*H128</f>
        <v>46.184750000000001</v>
      </c>
      <c r="Q128" s="72">
        <v>0</v>
      </c>
      <c r="R128" s="72">
        <f>Q128*H128</f>
        <v>0</v>
      </c>
      <c r="S128" s="72">
        <v>0</v>
      </c>
      <c r="T128" s="73">
        <f>S128*H128</f>
        <v>0</v>
      </c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74" t="s">
        <v>87</v>
      </c>
      <c r="AS128" s="9"/>
      <c r="AT128" s="74" t="s">
        <v>83</v>
      </c>
      <c r="AU128" s="74" t="s">
        <v>41</v>
      </c>
      <c r="AV128" s="9"/>
      <c r="AW128" s="9"/>
      <c r="AX128" s="9"/>
      <c r="AY128" s="2" t="s">
        <v>80</v>
      </c>
      <c r="AZ128" s="9"/>
      <c r="BA128" s="9"/>
      <c r="BB128" s="9"/>
      <c r="BC128" s="9"/>
      <c r="BD128" s="9"/>
      <c r="BE128" s="75">
        <f>IF(N128="základní",J128,0)</f>
        <v>0</v>
      </c>
      <c r="BF128" s="75">
        <f>IF(N128="snížená",J128,0)</f>
        <v>0</v>
      </c>
      <c r="BG128" s="75">
        <f>IF(N128="zákl. přenesená",J128,0)</f>
        <v>0</v>
      </c>
      <c r="BH128" s="75">
        <f>IF(N128="sníž. přenesená",J128,0)</f>
        <v>0</v>
      </c>
      <c r="BI128" s="75">
        <f>IF(N128="nulová",J128,0)</f>
        <v>0</v>
      </c>
      <c r="BJ128" s="2" t="s">
        <v>39</v>
      </c>
      <c r="BK128" s="75">
        <f>ROUND(I128*H128,2)</f>
        <v>0</v>
      </c>
      <c r="BL128" s="2" t="s">
        <v>87</v>
      </c>
      <c r="BM128" s="74" t="s">
        <v>146</v>
      </c>
    </row>
    <row r="129" spans="1:65" ht="15.75" customHeight="1" x14ac:dyDescent="0.2">
      <c r="A129" s="9"/>
      <c r="B129" s="10"/>
      <c r="C129" s="9"/>
      <c r="D129" s="76" t="s">
        <v>89</v>
      </c>
      <c r="E129" s="9"/>
      <c r="F129" s="77" t="s">
        <v>147</v>
      </c>
      <c r="G129" s="9"/>
      <c r="H129" s="9"/>
      <c r="I129" s="103"/>
      <c r="J129" s="103"/>
      <c r="K129" s="103"/>
      <c r="L129" s="10"/>
      <c r="M129" s="78"/>
      <c r="N129" s="9"/>
      <c r="O129" s="9"/>
      <c r="P129" s="9"/>
      <c r="Q129" s="9"/>
      <c r="R129" s="9"/>
      <c r="S129" s="9"/>
      <c r="T129" s="17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2" t="s">
        <v>89</v>
      </c>
      <c r="AU129" s="2" t="s">
        <v>41</v>
      </c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</row>
    <row r="130" spans="1:65" ht="15.75" customHeight="1" x14ac:dyDescent="0.2">
      <c r="A130" s="9"/>
      <c r="B130" s="10"/>
      <c r="C130" s="9"/>
      <c r="D130" s="79" t="s">
        <v>91</v>
      </c>
      <c r="E130" s="9"/>
      <c r="F130" s="80" t="s">
        <v>148</v>
      </c>
      <c r="G130" s="9"/>
      <c r="H130" s="9"/>
      <c r="I130" s="103"/>
      <c r="J130" s="103"/>
      <c r="K130" s="103"/>
      <c r="L130" s="10"/>
      <c r="M130" s="78"/>
      <c r="N130" s="9"/>
      <c r="O130" s="9"/>
      <c r="P130" s="9"/>
      <c r="Q130" s="9"/>
      <c r="R130" s="9"/>
      <c r="S130" s="9"/>
      <c r="T130" s="17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2" t="s">
        <v>91</v>
      </c>
      <c r="AU130" s="2" t="s">
        <v>41</v>
      </c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</row>
    <row r="131" spans="1:65" ht="21.75" customHeight="1" x14ac:dyDescent="0.2">
      <c r="A131" s="9"/>
      <c r="B131" s="10"/>
      <c r="C131" s="65" t="s">
        <v>149</v>
      </c>
      <c r="D131" s="65" t="s">
        <v>83</v>
      </c>
      <c r="E131" s="66" t="s">
        <v>150</v>
      </c>
      <c r="F131" s="67" t="s">
        <v>151</v>
      </c>
      <c r="G131" s="68" t="s">
        <v>145</v>
      </c>
      <c r="H131" s="69">
        <v>76.069000000000003</v>
      </c>
      <c r="I131" s="108"/>
      <c r="J131" s="108">
        <f>ROUND(I131*H131,2)</f>
        <v>0</v>
      </c>
      <c r="K131" s="109"/>
      <c r="L131" s="10"/>
      <c r="M131" s="70" t="s">
        <v>6</v>
      </c>
      <c r="N131" s="71" t="s">
        <v>25</v>
      </c>
      <c r="O131" s="72">
        <v>0.26</v>
      </c>
      <c r="P131" s="72">
        <f>O131*H131</f>
        <v>19.777940000000001</v>
      </c>
      <c r="Q131" s="72">
        <v>0</v>
      </c>
      <c r="R131" s="72">
        <f>Q131*H131</f>
        <v>0</v>
      </c>
      <c r="S131" s="72">
        <v>0</v>
      </c>
      <c r="T131" s="73">
        <f>S131*H131</f>
        <v>0</v>
      </c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74" t="s">
        <v>87</v>
      </c>
      <c r="AS131" s="9"/>
      <c r="AT131" s="74" t="s">
        <v>83</v>
      </c>
      <c r="AU131" s="74" t="s">
        <v>41</v>
      </c>
      <c r="AV131" s="9"/>
      <c r="AW131" s="9"/>
      <c r="AX131" s="9"/>
      <c r="AY131" s="2" t="s">
        <v>80</v>
      </c>
      <c r="AZ131" s="9"/>
      <c r="BA131" s="9"/>
      <c r="BB131" s="9"/>
      <c r="BC131" s="9"/>
      <c r="BD131" s="9"/>
      <c r="BE131" s="75">
        <f>IF(N131="základní",J131,0)</f>
        <v>0</v>
      </c>
      <c r="BF131" s="75">
        <f>IF(N131="snížená",J131,0)</f>
        <v>0</v>
      </c>
      <c r="BG131" s="75">
        <f>IF(N131="zákl. přenesená",J131,0)</f>
        <v>0</v>
      </c>
      <c r="BH131" s="75">
        <f>IF(N131="sníž. přenesená",J131,0)</f>
        <v>0</v>
      </c>
      <c r="BI131" s="75">
        <f>IF(N131="nulová",J131,0)</f>
        <v>0</v>
      </c>
      <c r="BJ131" s="2" t="s">
        <v>39</v>
      </c>
      <c r="BK131" s="75">
        <f>ROUND(I131*H131,2)</f>
        <v>0</v>
      </c>
      <c r="BL131" s="2" t="s">
        <v>87</v>
      </c>
      <c r="BM131" s="74" t="s">
        <v>152</v>
      </c>
    </row>
    <row r="132" spans="1:65" ht="15.75" customHeight="1" x14ac:dyDescent="0.2">
      <c r="A132" s="9"/>
      <c r="B132" s="10"/>
      <c r="C132" s="9"/>
      <c r="D132" s="76" t="s">
        <v>89</v>
      </c>
      <c r="E132" s="9"/>
      <c r="F132" s="77" t="s">
        <v>153</v>
      </c>
      <c r="G132" s="9"/>
      <c r="H132" s="9"/>
      <c r="I132" s="103"/>
      <c r="J132" s="103"/>
      <c r="K132" s="103"/>
      <c r="L132" s="10"/>
      <c r="M132" s="78"/>
      <c r="N132" s="9"/>
      <c r="O132" s="9"/>
      <c r="P132" s="9"/>
      <c r="Q132" s="9"/>
      <c r="R132" s="9"/>
      <c r="S132" s="9"/>
      <c r="T132" s="17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2" t="s">
        <v>89</v>
      </c>
      <c r="AU132" s="2" t="s">
        <v>41</v>
      </c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</row>
    <row r="133" spans="1:65" ht="15.75" customHeight="1" x14ac:dyDescent="0.2">
      <c r="A133" s="9"/>
      <c r="B133" s="10"/>
      <c r="C133" s="9"/>
      <c r="D133" s="79" t="s">
        <v>91</v>
      </c>
      <c r="E133" s="9"/>
      <c r="F133" s="80" t="s">
        <v>154</v>
      </c>
      <c r="G133" s="9"/>
      <c r="H133" s="9"/>
      <c r="I133" s="103"/>
      <c r="J133" s="103"/>
      <c r="K133" s="103"/>
      <c r="L133" s="10"/>
      <c r="M133" s="78"/>
      <c r="N133" s="9"/>
      <c r="O133" s="9"/>
      <c r="P133" s="9"/>
      <c r="Q133" s="9"/>
      <c r="R133" s="9"/>
      <c r="S133" s="9"/>
      <c r="T133" s="17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2" t="s">
        <v>91</v>
      </c>
      <c r="AU133" s="2" t="s">
        <v>41</v>
      </c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</row>
    <row r="134" spans="1:65" ht="15.75" customHeight="1" x14ac:dyDescent="0.2">
      <c r="A134" s="81"/>
      <c r="B134" s="82"/>
      <c r="C134" s="81"/>
      <c r="D134" s="76" t="s">
        <v>98</v>
      </c>
      <c r="E134" s="81"/>
      <c r="F134" s="84" t="s">
        <v>155</v>
      </c>
      <c r="G134" s="81"/>
      <c r="H134" s="85">
        <v>76.069000000000003</v>
      </c>
      <c r="I134" s="110"/>
      <c r="J134" s="110"/>
      <c r="K134" s="110"/>
      <c r="L134" s="82"/>
      <c r="M134" s="86"/>
      <c r="N134" s="81"/>
      <c r="O134" s="81"/>
      <c r="P134" s="81"/>
      <c r="Q134" s="81"/>
      <c r="R134" s="81"/>
      <c r="S134" s="81"/>
      <c r="T134" s="87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  <c r="AF134" s="81"/>
      <c r="AG134" s="81"/>
      <c r="AH134" s="81"/>
      <c r="AI134" s="81"/>
      <c r="AJ134" s="81"/>
      <c r="AK134" s="81"/>
      <c r="AL134" s="81"/>
      <c r="AM134" s="81"/>
      <c r="AN134" s="81"/>
      <c r="AO134" s="81"/>
      <c r="AP134" s="81"/>
      <c r="AQ134" s="81"/>
      <c r="AR134" s="81"/>
      <c r="AS134" s="81"/>
      <c r="AT134" s="83" t="s">
        <v>98</v>
      </c>
      <c r="AU134" s="83" t="s">
        <v>41</v>
      </c>
      <c r="AV134" s="81" t="s">
        <v>41</v>
      </c>
      <c r="AW134" s="81" t="s">
        <v>0</v>
      </c>
      <c r="AX134" s="81" t="s">
        <v>39</v>
      </c>
      <c r="AY134" s="83" t="s">
        <v>80</v>
      </c>
      <c r="AZ134" s="81"/>
      <c r="BA134" s="81"/>
      <c r="BB134" s="81"/>
      <c r="BC134" s="81"/>
      <c r="BD134" s="81"/>
      <c r="BE134" s="81"/>
      <c r="BF134" s="81"/>
      <c r="BG134" s="81"/>
      <c r="BH134" s="81"/>
      <c r="BI134" s="81"/>
      <c r="BJ134" s="81"/>
      <c r="BK134" s="81"/>
      <c r="BL134" s="81"/>
      <c r="BM134" s="81"/>
    </row>
    <row r="135" spans="1:65" ht="16.5" customHeight="1" x14ac:dyDescent="0.2">
      <c r="A135" s="9"/>
      <c r="B135" s="10"/>
      <c r="C135" s="65" t="s">
        <v>156</v>
      </c>
      <c r="D135" s="65" t="s">
        <v>83</v>
      </c>
      <c r="E135" s="66" t="s">
        <v>157</v>
      </c>
      <c r="F135" s="67" t="s">
        <v>158</v>
      </c>
      <c r="G135" s="68" t="s">
        <v>145</v>
      </c>
      <c r="H135" s="69">
        <v>10.867000000000001</v>
      </c>
      <c r="I135" s="108"/>
      <c r="J135" s="108">
        <f>ROUND(I135*H135,2)</f>
        <v>0</v>
      </c>
      <c r="K135" s="109"/>
      <c r="L135" s="10"/>
      <c r="M135" s="70" t="s">
        <v>6</v>
      </c>
      <c r="N135" s="71" t="s">
        <v>25</v>
      </c>
      <c r="O135" s="72">
        <v>0.125</v>
      </c>
      <c r="P135" s="72">
        <f>O135*H135</f>
        <v>1.3583750000000001</v>
      </c>
      <c r="Q135" s="72">
        <v>0</v>
      </c>
      <c r="R135" s="72">
        <f>Q135*H135</f>
        <v>0</v>
      </c>
      <c r="S135" s="72">
        <v>0</v>
      </c>
      <c r="T135" s="73">
        <f>S135*H135</f>
        <v>0</v>
      </c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74" t="s">
        <v>87</v>
      </c>
      <c r="AS135" s="9"/>
      <c r="AT135" s="74" t="s">
        <v>83</v>
      </c>
      <c r="AU135" s="74" t="s">
        <v>41</v>
      </c>
      <c r="AV135" s="9"/>
      <c r="AW135" s="9"/>
      <c r="AX135" s="9"/>
      <c r="AY135" s="2" t="s">
        <v>80</v>
      </c>
      <c r="AZ135" s="9"/>
      <c r="BA135" s="9"/>
      <c r="BB135" s="9"/>
      <c r="BC135" s="9"/>
      <c r="BD135" s="9"/>
      <c r="BE135" s="75">
        <f>IF(N135="základní",J135,0)</f>
        <v>0</v>
      </c>
      <c r="BF135" s="75">
        <f>IF(N135="snížená",J135,0)</f>
        <v>0</v>
      </c>
      <c r="BG135" s="75">
        <f>IF(N135="zákl. přenesená",J135,0)</f>
        <v>0</v>
      </c>
      <c r="BH135" s="75">
        <f>IF(N135="sníž. přenesená",J135,0)</f>
        <v>0</v>
      </c>
      <c r="BI135" s="75">
        <f>IF(N135="nulová",J135,0)</f>
        <v>0</v>
      </c>
      <c r="BJ135" s="2" t="s">
        <v>39</v>
      </c>
      <c r="BK135" s="75">
        <f>ROUND(I135*H135,2)</f>
        <v>0</v>
      </c>
      <c r="BL135" s="2" t="s">
        <v>87</v>
      </c>
      <c r="BM135" s="74" t="s">
        <v>159</v>
      </c>
    </row>
    <row r="136" spans="1:65" ht="15.75" customHeight="1" x14ac:dyDescent="0.2">
      <c r="A136" s="9"/>
      <c r="B136" s="10"/>
      <c r="C136" s="9"/>
      <c r="D136" s="76" t="s">
        <v>89</v>
      </c>
      <c r="E136" s="9"/>
      <c r="F136" s="77" t="s">
        <v>160</v>
      </c>
      <c r="G136" s="9"/>
      <c r="H136" s="9"/>
      <c r="I136" s="103"/>
      <c r="J136" s="103"/>
      <c r="K136" s="103"/>
      <c r="L136" s="10"/>
      <c r="M136" s="78"/>
      <c r="N136" s="9"/>
      <c r="O136" s="9"/>
      <c r="P136" s="9"/>
      <c r="Q136" s="9"/>
      <c r="R136" s="9"/>
      <c r="S136" s="9"/>
      <c r="T136" s="17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2" t="s">
        <v>89</v>
      </c>
      <c r="AU136" s="2" t="s">
        <v>41</v>
      </c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</row>
    <row r="137" spans="1:65" ht="15.75" customHeight="1" x14ac:dyDescent="0.2">
      <c r="A137" s="9"/>
      <c r="B137" s="10"/>
      <c r="C137" s="9"/>
      <c r="D137" s="79" t="s">
        <v>91</v>
      </c>
      <c r="E137" s="9"/>
      <c r="F137" s="80" t="s">
        <v>161</v>
      </c>
      <c r="G137" s="9"/>
      <c r="H137" s="9"/>
      <c r="I137" s="103"/>
      <c r="J137" s="103"/>
      <c r="K137" s="103"/>
      <c r="L137" s="10"/>
      <c r="M137" s="78"/>
      <c r="N137" s="9"/>
      <c r="O137" s="9"/>
      <c r="P137" s="9"/>
      <c r="Q137" s="9"/>
      <c r="R137" s="9"/>
      <c r="S137" s="9"/>
      <c r="T137" s="17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2" t="s">
        <v>91</v>
      </c>
      <c r="AU137" s="2" t="s">
        <v>41</v>
      </c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</row>
    <row r="138" spans="1:65" ht="16.5" customHeight="1" x14ac:dyDescent="0.2">
      <c r="A138" s="9"/>
      <c r="B138" s="10"/>
      <c r="C138" s="65" t="s">
        <v>2</v>
      </c>
      <c r="D138" s="65" t="s">
        <v>83</v>
      </c>
      <c r="E138" s="66" t="s">
        <v>162</v>
      </c>
      <c r="F138" s="67" t="s">
        <v>163</v>
      </c>
      <c r="G138" s="68" t="s">
        <v>145</v>
      </c>
      <c r="H138" s="69">
        <v>54.335000000000001</v>
      </c>
      <c r="I138" s="108"/>
      <c r="J138" s="108">
        <f>ROUND(I138*H138,2)</f>
        <v>0</v>
      </c>
      <c r="K138" s="109"/>
      <c r="L138" s="10"/>
      <c r="M138" s="70" t="s">
        <v>6</v>
      </c>
      <c r="N138" s="71" t="s">
        <v>25</v>
      </c>
      <c r="O138" s="72">
        <v>6.0000000000000001E-3</v>
      </c>
      <c r="P138" s="72">
        <f>O138*H138</f>
        <v>0.32601000000000002</v>
      </c>
      <c r="Q138" s="72">
        <v>0</v>
      </c>
      <c r="R138" s="72">
        <f>Q138*H138</f>
        <v>0</v>
      </c>
      <c r="S138" s="72">
        <v>0</v>
      </c>
      <c r="T138" s="73">
        <f>S138*H138</f>
        <v>0</v>
      </c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74" t="s">
        <v>87</v>
      </c>
      <c r="AS138" s="9"/>
      <c r="AT138" s="74" t="s">
        <v>83</v>
      </c>
      <c r="AU138" s="74" t="s">
        <v>41</v>
      </c>
      <c r="AV138" s="9"/>
      <c r="AW138" s="9"/>
      <c r="AX138" s="9"/>
      <c r="AY138" s="2" t="s">
        <v>80</v>
      </c>
      <c r="AZ138" s="9"/>
      <c r="BA138" s="9"/>
      <c r="BB138" s="9"/>
      <c r="BC138" s="9"/>
      <c r="BD138" s="9"/>
      <c r="BE138" s="75">
        <f>IF(N138="základní",J138,0)</f>
        <v>0</v>
      </c>
      <c r="BF138" s="75">
        <f>IF(N138="snížená",J138,0)</f>
        <v>0</v>
      </c>
      <c r="BG138" s="75">
        <f>IF(N138="zákl. přenesená",J138,0)</f>
        <v>0</v>
      </c>
      <c r="BH138" s="75">
        <f>IF(N138="sníž. přenesená",J138,0)</f>
        <v>0</v>
      </c>
      <c r="BI138" s="75">
        <f>IF(N138="nulová",J138,0)</f>
        <v>0</v>
      </c>
      <c r="BJ138" s="2" t="s">
        <v>39</v>
      </c>
      <c r="BK138" s="75">
        <f>ROUND(I138*H138,2)</f>
        <v>0</v>
      </c>
      <c r="BL138" s="2" t="s">
        <v>87</v>
      </c>
      <c r="BM138" s="74" t="s">
        <v>164</v>
      </c>
    </row>
    <row r="139" spans="1:65" ht="15.75" customHeight="1" x14ac:dyDescent="0.2">
      <c r="A139" s="9"/>
      <c r="B139" s="10"/>
      <c r="C139" s="9"/>
      <c r="D139" s="76" t="s">
        <v>89</v>
      </c>
      <c r="E139" s="9"/>
      <c r="F139" s="77" t="s">
        <v>165</v>
      </c>
      <c r="G139" s="9"/>
      <c r="H139" s="9"/>
      <c r="I139" s="103"/>
      <c r="J139" s="103"/>
      <c r="K139" s="103"/>
      <c r="L139" s="10"/>
      <c r="M139" s="78"/>
      <c r="N139" s="9"/>
      <c r="O139" s="9"/>
      <c r="P139" s="9"/>
      <c r="Q139" s="9"/>
      <c r="R139" s="9"/>
      <c r="S139" s="9"/>
      <c r="T139" s="17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2" t="s">
        <v>89</v>
      </c>
      <c r="AU139" s="2" t="s">
        <v>41</v>
      </c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</row>
    <row r="140" spans="1:65" ht="15.75" customHeight="1" x14ac:dyDescent="0.2">
      <c r="A140" s="9"/>
      <c r="B140" s="10"/>
      <c r="C140" s="9"/>
      <c r="D140" s="79" t="s">
        <v>91</v>
      </c>
      <c r="E140" s="9"/>
      <c r="F140" s="80" t="s">
        <v>166</v>
      </c>
      <c r="G140" s="9"/>
      <c r="H140" s="9"/>
      <c r="I140" s="103"/>
      <c r="J140" s="103"/>
      <c r="K140" s="103"/>
      <c r="L140" s="10"/>
      <c r="M140" s="78"/>
      <c r="N140" s="9"/>
      <c r="O140" s="9"/>
      <c r="P140" s="9"/>
      <c r="Q140" s="9"/>
      <c r="R140" s="9"/>
      <c r="S140" s="9"/>
      <c r="T140" s="17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2" t="s">
        <v>91</v>
      </c>
      <c r="AU140" s="2" t="s">
        <v>41</v>
      </c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</row>
    <row r="141" spans="1:65" ht="15.75" customHeight="1" x14ac:dyDescent="0.2">
      <c r="A141" s="81"/>
      <c r="B141" s="82"/>
      <c r="C141" s="81"/>
      <c r="D141" s="76" t="s">
        <v>98</v>
      </c>
      <c r="E141" s="81"/>
      <c r="F141" s="84" t="s">
        <v>167</v>
      </c>
      <c r="G141" s="81"/>
      <c r="H141" s="85">
        <v>54.335000000000001</v>
      </c>
      <c r="I141" s="110"/>
      <c r="J141" s="110"/>
      <c r="K141" s="110"/>
      <c r="L141" s="82"/>
      <c r="M141" s="86"/>
      <c r="N141" s="81"/>
      <c r="O141" s="81"/>
      <c r="P141" s="81"/>
      <c r="Q141" s="81"/>
      <c r="R141" s="81"/>
      <c r="S141" s="81"/>
      <c r="T141" s="87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3" t="s">
        <v>98</v>
      </c>
      <c r="AU141" s="83" t="s">
        <v>41</v>
      </c>
      <c r="AV141" s="81" t="s">
        <v>41</v>
      </c>
      <c r="AW141" s="81" t="s">
        <v>0</v>
      </c>
      <c r="AX141" s="81" t="s">
        <v>39</v>
      </c>
      <c r="AY141" s="83" t="s">
        <v>80</v>
      </c>
      <c r="AZ141" s="81"/>
      <c r="BA141" s="81"/>
      <c r="BB141" s="81"/>
      <c r="BC141" s="81"/>
      <c r="BD141" s="81"/>
      <c r="BE141" s="81"/>
      <c r="BF141" s="81"/>
      <c r="BG141" s="81"/>
      <c r="BH141" s="81"/>
      <c r="BI141" s="81"/>
      <c r="BJ141" s="81"/>
      <c r="BK141" s="81"/>
      <c r="BL141" s="81"/>
      <c r="BM141" s="81"/>
    </row>
    <row r="142" spans="1:65" ht="21.75" customHeight="1" x14ac:dyDescent="0.2">
      <c r="A142" s="9"/>
      <c r="B142" s="10"/>
      <c r="C142" s="65" t="s">
        <v>168</v>
      </c>
      <c r="D142" s="65" t="s">
        <v>83</v>
      </c>
      <c r="E142" s="66" t="s">
        <v>169</v>
      </c>
      <c r="F142" s="67" t="s">
        <v>170</v>
      </c>
      <c r="G142" s="68" t="s">
        <v>145</v>
      </c>
      <c r="H142" s="69">
        <v>10.867000000000001</v>
      </c>
      <c r="I142" s="108"/>
      <c r="J142" s="108">
        <f>ROUND(I142*H142,2)</f>
        <v>0</v>
      </c>
      <c r="K142" s="109"/>
      <c r="L142" s="10"/>
      <c r="M142" s="70" t="s">
        <v>6</v>
      </c>
      <c r="N142" s="71" t="s">
        <v>25</v>
      </c>
      <c r="O142" s="72">
        <v>0</v>
      </c>
      <c r="P142" s="72">
        <f>O142*H142</f>
        <v>0</v>
      </c>
      <c r="Q142" s="72">
        <v>0</v>
      </c>
      <c r="R142" s="72">
        <f>Q142*H142</f>
        <v>0</v>
      </c>
      <c r="S142" s="72">
        <v>0</v>
      </c>
      <c r="T142" s="73">
        <f>S142*H142</f>
        <v>0</v>
      </c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74" t="s">
        <v>87</v>
      </c>
      <c r="AS142" s="9"/>
      <c r="AT142" s="74" t="s">
        <v>83</v>
      </c>
      <c r="AU142" s="74" t="s">
        <v>41</v>
      </c>
      <c r="AV142" s="9"/>
      <c r="AW142" s="9"/>
      <c r="AX142" s="9"/>
      <c r="AY142" s="2" t="s">
        <v>80</v>
      </c>
      <c r="AZ142" s="9"/>
      <c r="BA142" s="9"/>
      <c r="BB142" s="9"/>
      <c r="BC142" s="9"/>
      <c r="BD142" s="9"/>
      <c r="BE142" s="75">
        <f>IF(N142="základní",J142,0)</f>
        <v>0</v>
      </c>
      <c r="BF142" s="75">
        <f>IF(N142="snížená",J142,0)</f>
        <v>0</v>
      </c>
      <c r="BG142" s="75">
        <f>IF(N142="zákl. přenesená",J142,0)</f>
        <v>0</v>
      </c>
      <c r="BH142" s="75">
        <f>IF(N142="sníž. přenesená",J142,0)</f>
        <v>0</v>
      </c>
      <c r="BI142" s="75">
        <f>IF(N142="nulová",J142,0)</f>
        <v>0</v>
      </c>
      <c r="BJ142" s="2" t="s">
        <v>39</v>
      </c>
      <c r="BK142" s="75">
        <f>ROUND(I142*H142,2)</f>
        <v>0</v>
      </c>
      <c r="BL142" s="2" t="s">
        <v>87</v>
      </c>
      <c r="BM142" s="74" t="s">
        <v>171</v>
      </c>
    </row>
    <row r="143" spans="1:65" ht="15.75" customHeight="1" x14ac:dyDescent="0.2">
      <c r="A143" s="9"/>
      <c r="B143" s="10"/>
      <c r="C143" s="9"/>
      <c r="D143" s="76" t="s">
        <v>89</v>
      </c>
      <c r="E143" s="9"/>
      <c r="F143" s="77" t="s">
        <v>172</v>
      </c>
      <c r="G143" s="9"/>
      <c r="H143" s="9"/>
      <c r="I143" s="103"/>
      <c r="J143" s="103"/>
      <c r="K143" s="103"/>
      <c r="L143" s="10"/>
      <c r="M143" s="78"/>
      <c r="N143" s="9"/>
      <c r="O143" s="9"/>
      <c r="P143" s="9"/>
      <c r="Q143" s="9"/>
      <c r="R143" s="9"/>
      <c r="S143" s="9"/>
      <c r="T143" s="17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2" t="s">
        <v>89</v>
      </c>
      <c r="AU143" s="2" t="s">
        <v>41</v>
      </c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</row>
    <row r="144" spans="1:65" ht="15.75" customHeight="1" x14ac:dyDescent="0.2">
      <c r="A144" s="9"/>
      <c r="B144" s="10"/>
      <c r="C144" s="9"/>
      <c r="D144" s="79" t="s">
        <v>91</v>
      </c>
      <c r="E144" s="9"/>
      <c r="F144" s="80" t="s">
        <v>173</v>
      </c>
      <c r="G144" s="9"/>
      <c r="H144" s="9"/>
      <c r="I144" s="103"/>
      <c r="J144" s="103"/>
      <c r="K144" s="103"/>
      <c r="L144" s="10"/>
      <c r="M144" s="78"/>
      <c r="N144" s="9"/>
      <c r="O144" s="9"/>
      <c r="P144" s="9"/>
      <c r="Q144" s="9"/>
      <c r="R144" s="9"/>
      <c r="S144" s="9"/>
      <c r="T144" s="17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2" t="s">
        <v>91</v>
      </c>
      <c r="AU144" s="2" t="s">
        <v>41</v>
      </c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</row>
    <row r="145" spans="1:65" ht="22.5" customHeight="1" x14ac:dyDescent="0.25">
      <c r="A145" s="55"/>
      <c r="B145" s="56"/>
      <c r="C145" s="55"/>
      <c r="D145" s="57" t="s">
        <v>37</v>
      </c>
      <c r="E145" s="64" t="s">
        <v>174</v>
      </c>
      <c r="F145" s="64" t="s">
        <v>175</v>
      </c>
      <c r="G145" s="55"/>
      <c r="H145" s="55"/>
      <c r="I145" s="105"/>
      <c r="J145" s="107">
        <f>BK145</f>
        <v>0</v>
      </c>
      <c r="K145" s="105"/>
      <c r="L145" s="56"/>
      <c r="M145" s="59"/>
      <c r="N145" s="55"/>
      <c r="O145" s="55"/>
      <c r="P145" s="60">
        <f>SUM(P146:P151)</f>
        <v>5.3461119999999998</v>
      </c>
      <c r="Q145" s="55"/>
      <c r="R145" s="60">
        <f>SUM(R146:R151)</f>
        <v>0</v>
      </c>
      <c r="S145" s="55"/>
      <c r="T145" s="61">
        <f>SUM(T146:T151)</f>
        <v>0</v>
      </c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7" t="s">
        <v>39</v>
      </c>
      <c r="AS145" s="55"/>
      <c r="AT145" s="62" t="s">
        <v>37</v>
      </c>
      <c r="AU145" s="62" t="s">
        <v>39</v>
      </c>
      <c r="AV145" s="55"/>
      <c r="AW145" s="55"/>
      <c r="AX145" s="55"/>
      <c r="AY145" s="57" t="s">
        <v>80</v>
      </c>
      <c r="AZ145" s="55"/>
      <c r="BA145" s="55"/>
      <c r="BB145" s="55"/>
      <c r="BC145" s="55"/>
      <c r="BD145" s="55"/>
      <c r="BE145" s="55"/>
      <c r="BF145" s="55"/>
      <c r="BG145" s="55"/>
      <c r="BH145" s="55"/>
      <c r="BI145" s="55"/>
      <c r="BJ145" s="55"/>
      <c r="BK145" s="63">
        <f>SUM(BK146:BK151)</f>
        <v>0</v>
      </c>
      <c r="BL145" s="55"/>
      <c r="BM145" s="55"/>
    </row>
    <row r="146" spans="1:65" ht="16.5" customHeight="1" x14ac:dyDescent="0.2">
      <c r="A146" s="9"/>
      <c r="B146" s="10"/>
      <c r="C146" s="65" t="s">
        <v>176</v>
      </c>
      <c r="D146" s="65" t="s">
        <v>83</v>
      </c>
      <c r="E146" s="66" t="s">
        <v>177</v>
      </c>
      <c r="F146" s="67" t="s">
        <v>178</v>
      </c>
      <c r="G146" s="68" t="s">
        <v>145</v>
      </c>
      <c r="H146" s="69">
        <v>1.6479999999999999</v>
      </c>
      <c r="I146" s="108"/>
      <c r="J146" s="108">
        <f>ROUND(I146*H146,2)</f>
        <v>0</v>
      </c>
      <c r="K146" s="109"/>
      <c r="L146" s="10"/>
      <c r="M146" s="70" t="s">
        <v>6</v>
      </c>
      <c r="N146" s="71" t="s">
        <v>25</v>
      </c>
      <c r="O146" s="72">
        <v>3.081</v>
      </c>
      <c r="P146" s="72">
        <f>O146*H146</f>
        <v>5.0774879999999998</v>
      </c>
      <c r="Q146" s="72">
        <v>0</v>
      </c>
      <c r="R146" s="72">
        <f>Q146*H146</f>
        <v>0</v>
      </c>
      <c r="S146" s="72">
        <v>0</v>
      </c>
      <c r="T146" s="73">
        <f>S146*H146</f>
        <v>0</v>
      </c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74" t="s">
        <v>87</v>
      </c>
      <c r="AS146" s="9"/>
      <c r="AT146" s="74" t="s">
        <v>83</v>
      </c>
      <c r="AU146" s="74" t="s">
        <v>41</v>
      </c>
      <c r="AV146" s="9"/>
      <c r="AW146" s="9"/>
      <c r="AX146" s="9"/>
      <c r="AY146" s="2" t="s">
        <v>80</v>
      </c>
      <c r="AZ146" s="9"/>
      <c r="BA146" s="9"/>
      <c r="BB146" s="9"/>
      <c r="BC146" s="9"/>
      <c r="BD146" s="9"/>
      <c r="BE146" s="75">
        <f>IF(N146="základní",J146,0)</f>
        <v>0</v>
      </c>
      <c r="BF146" s="75">
        <f>IF(N146="snížená",J146,0)</f>
        <v>0</v>
      </c>
      <c r="BG146" s="75">
        <f>IF(N146="zákl. přenesená",J146,0)</f>
        <v>0</v>
      </c>
      <c r="BH146" s="75">
        <f>IF(N146="sníž. přenesená",J146,0)</f>
        <v>0</v>
      </c>
      <c r="BI146" s="75">
        <f>IF(N146="nulová",J146,0)</f>
        <v>0</v>
      </c>
      <c r="BJ146" s="2" t="s">
        <v>39</v>
      </c>
      <c r="BK146" s="75">
        <f>ROUND(I146*H146,2)</f>
        <v>0</v>
      </c>
      <c r="BL146" s="2" t="s">
        <v>87</v>
      </c>
      <c r="BM146" s="74" t="s">
        <v>179</v>
      </c>
    </row>
    <row r="147" spans="1:65" ht="15.75" customHeight="1" x14ac:dyDescent="0.2">
      <c r="A147" s="9"/>
      <c r="B147" s="10"/>
      <c r="C147" s="9"/>
      <c r="D147" s="76" t="s">
        <v>89</v>
      </c>
      <c r="E147" s="9"/>
      <c r="F147" s="77" t="s">
        <v>180</v>
      </c>
      <c r="G147" s="9"/>
      <c r="H147" s="9"/>
      <c r="I147" s="103"/>
      <c r="J147" s="103"/>
      <c r="K147" s="103"/>
      <c r="L147" s="10"/>
      <c r="M147" s="78"/>
      <c r="N147" s="9"/>
      <c r="O147" s="9"/>
      <c r="P147" s="9"/>
      <c r="Q147" s="9"/>
      <c r="R147" s="9"/>
      <c r="S147" s="9"/>
      <c r="T147" s="17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2" t="s">
        <v>89</v>
      </c>
      <c r="AU147" s="2" t="s">
        <v>41</v>
      </c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</row>
    <row r="148" spans="1:65" ht="15.75" customHeight="1" x14ac:dyDescent="0.2">
      <c r="A148" s="9"/>
      <c r="B148" s="10"/>
      <c r="C148" s="9"/>
      <c r="D148" s="79" t="s">
        <v>91</v>
      </c>
      <c r="E148" s="9"/>
      <c r="F148" s="80" t="s">
        <v>181</v>
      </c>
      <c r="G148" s="9"/>
      <c r="H148" s="9"/>
      <c r="I148" s="103"/>
      <c r="J148" s="103"/>
      <c r="K148" s="103"/>
      <c r="L148" s="10"/>
      <c r="M148" s="78"/>
      <c r="N148" s="9"/>
      <c r="O148" s="9"/>
      <c r="P148" s="9"/>
      <c r="Q148" s="9"/>
      <c r="R148" s="9"/>
      <c r="S148" s="9"/>
      <c r="T148" s="17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2" t="s">
        <v>91</v>
      </c>
      <c r="AU148" s="2" t="s">
        <v>41</v>
      </c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</row>
    <row r="149" spans="1:65" ht="16.5" customHeight="1" x14ac:dyDescent="0.2">
      <c r="A149" s="9"/>
      <c r="B149" s="10"/>
      <c r="C149" s="65" t="s">
        <v>182</v>
      </c>
      <c r="D149" s="65" t="s">
        <v>83</v>
      </c>
      <c r="E149" s="66" t="s">
        <v>183</v>
      </c>
      <c r="F149" s="67" t="s">
        <v>184</v>
      </c>
      <c r="G149" s="68" t="s">
        <v>145</v>
      </c>
      <c r="H149" s="69">
        <v>1.6479999999999999</v>
      </c>
      <c r="I149" s="108"/>
      <c r="J149" s="108">
        <f>ROUND(I149*H149,2)</f>
        <v>0</v>
      </c>
      <c r="K149" s="109"/>
      <c r="L149" s="10"/>
      <c r="M149" s="70" t="s">
        <v>6</v>
      </c>
      <c r="N149" s="71" t="s">
        <v>25</v>
      </c>
      <c r="O149" s="72">
        <v>0.16300000000000001</v>
      </c>
      <c r="P149" s="72">
        <f>O149*H149</f>
        <v>0.26862399999999997</v>
      </c>
      <c r="Q149" s="72">
        <v>0</v>
      </c>
      <c r="R149" s="72">
        <f>Q149*H149</f>
        <v>0</v>
      </c>
      <c r="S149" s="72">
        <v>0</v>
      </c>
      <c r="T149" s="73">
        <f>S149*H149</f>
        <v>0</v>
      </c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74" t="s">
        <v>87</v>
      </c>
      <c r="AS149" s="9"/>
      <c r="AT149" s="74" t="s">
        <v>83</v>
      </c>
      <c r="AU149" s="74" t="s">
        <v>41</v>
      </c>
      <c r="AV149" s="9"/>
      <c r="AW149" s="9"/>
      <c r="AX149" s="9"/>
      <c r="AY149" s="2" t="s">
        <v>80</v>
      </c>
      <c r="AZ149" s="9"/>
      <c r="BA149" s="9"/>
      <c r="BB149" s="9"/>
      <c r="BC149" s="9"/>
      <c r="BD149" s="9"/>
      <c r="BE149" s="75">
        <f>IF(N149="základní",J149,0)</f>
        <v>0</v>
      </c>
      <c r="BF149" s="75">
        <f>IF(N149="snížená",J149,0)</f>
        <v>0</v>
      </c>
      <c r="BG149" s="75">
        <f>IF(N149="zákl. přenesená",J149,0)</f>
        <v>0</v>
      </c>
      <c r="BH149" s="75">
        <f>IF(N149="sníž. přenesená",J149,0)</f>
        <v>0</v>
      </c>
      <c r="BI149" s="75">
        <f>IF(N149="nulová",J149,0)</f>
        <v>0</v>
      </c>
      <c r="BJ149" s="2" t="s">
        <v>39</v>
      </c>
      <c r="BK149" s="75">
        <f>ROUND(I149*H149,2)</f>
        <v>0</v>
      </c>
      <c r="BL149" s="2" t="s">
        <v>87</v>
      </c>
      <c r="BM149" s="74" t="s">
        <v>185</v>
      </c>
    </row>
    <row r="150" spans="1:65" ht="15.75" customHeight="1" x14ac:dyDescent="0.2">
      <c r="A150" s="9"/>
      <c r="B150" s="10"/>
      <c r="C150" s="9"/>
      <c r="D150" s="76" t="s">
        <v>89</v>
      </c>
      <c r="E150" s="9"/>
      <c r="F150" s="77" t="s">
        <v>186</v>
      </c>
      <c r="G150" s="9"/>
      <c r="H150" s="9"/>
      <c r="I150" s="103"/>
      <c r="J150" s="103"/>
      <c r="K150" s="103"/>
      <c r="L150" s="10"/>
      <c r="M150" s="78"/>
      <c r="N150" s="9"/>
      <c r="O150" s="9"/>
      <c r="P150" s="9"/>
      <c r="Q150" s="9"/>
      <c r="R150" s="9"/>
      <c r="S150" s="9"/>
      <c r="T150" s="17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2" t="s">
        <v>89</v>
      </c>
      <c r="AU150" s="2" t="s">
        <v>41</v>
      </c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</row>
    <row r="151" spans="1:65" ht="15.75" customHeight="1" x14ac:dyDescent="0.2">
      <c r="A151" s="9"/>
      <c r="B151" s="10"/>
      <c r="C151" s="9"/>
      <c r="D151" s="79" t="s">
        <v>91</v>
      </c>
      <c r="E151" s="9"/>
      <c r="F151" s="80" t="s">
        <v>187</v>
      </c>
      <c r="G151" s="9"/>
      <c r="H151" s="9"/>
      <c r="I151" s="103"/>
      <c r="J151" s="103"/>
      <c r="K151" s="103"/>
      <c r="L151" s="10"/>
      <c r="M151" s="78"/>
      <c r="N151" s="9"/>
      <c r="O151" s="9"/>
      <c r="P151" s="9"/>
      <c r="Q151" s="9"/>
      <c r="R151" s="9"/>
      <c r="S151" s="9"/>
      <c r="T151" s="17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2" t="s">
        <v>91</v>
      </c>
      <c r="AU151" s="2" t="s">
        <v>41</v>
      </c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</row>
    <row r="152" spans="1:65" ht="25.5" customHeight="1" x14ac:dyDescent="0.25">
      <c r="A152" s="55"/>
      <c r="B152" s="56"/>
      <c r="C152" s="55"/>
      <c r="D152" s="57" t="s">
        <v>37</v>
      </c>
      <c r="E152" s="58" t="s">
        <v>188</v>
      </c>
      <c r="F152" s="58" t="s">
        <v>189</v>
      </c>
      <c r="G152" s="55"/>
      <c r="H152" s="55"/>
      <c r="I152" s="105"/>
      <c r="J152" s="106">
        <f t="shared" ref="J152:J153" si="6">BK152</f>
        <v>0</v>
      </c>
      <c r="K152" s="105"/>
      <c r="L152" s="56"/>
      <c r="M152" s="59"/>
      <c r="N152" s="55"/>
      <c r="O152" s="55"/>
      <c r="P152" s="60">
        <f>P153+P175+P283+P302+P321+P325+P367+P384+P398</f>
        <v>519.07367499999998</v>
      </c>
      <c r="Q152" s="55"/>
      <c r="R152" s="60">
        <f>R153+R175+R283+R302+R321+R325+R367+R384+R398</f>
        <v>6.6250298799999996</v>
      </c>
      <c r="S152" s="55"/>
      <c r="T152" s="61">
        <f>T153+T175+T283+T302+T321+T325+T367+T384+T398</f>
        <v>1.5736300599999999</v>
      </c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  <c r="AM152" s="55"/>
      <c r="AN152" s="55"/>
      <c r="AO152" s="55"/>
      <c r="AP152" s="55"/>
      <c r="AQ152" s="55"/>
      <c r="AR152" s="57" t="s">
        <v>41</v>
      </c>
      <c r="AS152" s="55"/>
      <c r="AT152" s="62" t="s">
        <v>37</v>
      </c>
      <c r="AU152" s="62" t="s">
        <v>38</v>
      </c>
      <c r="AV152" s="55"/>
      <c r="AW152" s="55"/>
      <c r="AX152" s="55"/>
      <c r="AY152" s="57" t="s">
        <v>80</v>
      </c>
      <c r="AZ152" s="55"/>
      <c r="BA152" s="55"/>
      <c r="BB152" s="55"/>
      <c r="BC152" s="55"/>
      <c r="BD152" s="55"/>
      <c r="BE152" s="55"/>
      <c r="BF152" s="55"/>
      <c r="BG152" s="55"/>
      <c r="BH152" s="55"/>
      <c r="BI152" s="55"/>
      <c r="BJ152" s="55"/>
      <c r="BK152" s="63">
        <f>BK153+BK175+BK283+BK302+BK321+BK325+BK367+BK384+BK398</f>
        <v>0</v>
      </c>
      <c r="BL152" s="55"/>
      <c r="BM152" s="55"/>
    </row>
    <row r="153" spans="1:65" ht="22.5" customHeight="1" x14ac:dyDescent="0.25">
      <c r="A153" s="55"/>
      <c r="B153" s="56"/>
      <c r="C153" s="55"/>
      <c r="D153" s="57" t="s">
        <v>37</v>
      </c>
      <c r="E153" s="64" t="s">
        <v>190</v>
      </c>
      <c r="F153" s="64" t="s">
        <v>191</v>
      </c>
      <c r="G153" s="55"/>
      <c r="H153" s="55"/>
      <c r="I153" s="105"/>
      <c r="J153" s="107">
        <f t="shared" si="6"/>
        <v>0</v>
      </c>
      <c r="K153" s="105"/>
      <c r="L153" s="56"/>
      <c r="M153" s="59"/>
      <c r="N153" s="55"/>
      <c r="O153" s="55"/>
      <c r="P153" s="60">
        <f>SUM(P154:P174)</f>
        <v>2.0528080000000006</v>
      </c>
      <c r="Q153" s="55"/>
      <c r="R153" s="60">
        <f>SUM(R154:R174)</f>
        <v>1.413E-2</v>
      </c>
      <c r="S153" s="55"/>
      <c r="T153" s="61">
        <f>SUM(T154:T174)</f>
        <v>2.102E-2</v>
      </c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5"/>
      <c r="AL153" s="55"/>
      <c r="AM153" s="55"/>
      <c r="AN153" s="55"/>
      <c r="AO153" s="55"/>
      <c r="AP153" s="55"/>
      <c r="AQ153" s="55"/>
      <c r="AR153" s="57" t="s">
        <v>41</v>
      </c>
      <c r="AS153" s="55"/>
      <c r="AT153" s="62" t="s">
        <v>37</v>
      </c>
      <c r="AU153" s="62" t="s">
        <v>39</v>
      </c>
      <c r="AV153" s="55"/>
      <c r="AW153" s="55"/>
      <c r="AX153" s="55"/>
      <c r="AY153" s="57" t="s">
        <v>80</v>
      </c>
      <c r="AZ153" s="55"/>
      <c r="BA153" s="55"/>
      <c r="BB153" s="55"/>
      <c r="BC153" s="55"/>
      <c r="BD153" s="55"/>
      <c r="BE153" s="55"/>
      <c r="BF153" s="55"/>
      <c r="BG153" s="55"/>
      <c r="BH153" s="55"/>
      <c r="BI153" s="55"/>
      <c r="BJ153" s="55"/>
      <c r="BK153" s="63">
        <f>SUM(BK154:BK174)</f>
        <v>0</v>
      </c>
      <c r="BL153" s="55"/>
      <c r="BM153" s="55"/>
    </row>
    <row r="154" spans="1:65" ht="16.5" customHeight="1" x14ac:dyDescent="0.2">
      <c r="A154" s="9"/>
      <c r="B154" s="10"/>
      <c r="C154" s="65" t="s">
        <v>192</v>
      </c>
      <c r="D154" s="65" t="s">
        <v>83</v>
      </c>
      <c r="E154" s="66" t="s">
        <v>193</v>
      </c>
      <c r="F154" s="67" t="s">
        <v>194</v>
      </c>
      <c r="G154" s="68" t="s">
        <v>195</v>
      </c>
      <c r="H154" s="69">
        <v>1</v>
      </c>
      <c r="I154" s="108"/>
      <c r="J154" s="108">
        <f>ROUND(I154*H154,2)</f>
        <v>0</v>
      </c>
      <c r="K154" s="109"/>
      <c r="L154" s="10"/>
      <c r="M154" s="70" t="s">
        <v>6</v>
      </c>
      <c r="N154" s="71" t="s">
        <v>25</v>
      </c>
      <c r="O154" s="72">
        <v>0.36199999999999999</v>
      </c>
      <c r="P154" s="72">
        <f>O154*H154</f>
        <v>0.36199999999999999</v>
      </c>
      <c r="Q154" s="72">
        <v>0</v>
      </c>
      <c r="R154" s="72">
        <f>Q154*H154</f>
        <v>0</v>
      </c>
      <c r="S154" s="72">
        <v>1.9460000000000002E-2</v>
      </c>
      <c r="T154" s="73">
        <f>S154*H154</f>
        <v>1.9460000000000002E-2</v>
      </c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74" t="s">
        <v>192</v>
      </c>
      <c r="AS154" s="9"/>
      <c r="AT154" s="74" t="s">
        <v>83</v>
      </c>
      <c r="AU154" s="74" t="s">
        <v>41</v>
      </c>
      <c r="AV154" s="9"/>
      <c r="AW154" s="9"/>
      <c r="AX154" s="9"/>
      <c r="AY154" s="2" t="s">
        <v>80</v>
      </c>
      <c r="AZ154" s="9"/>
      <c r="BA154" s="9"/>
      <c r="BB154" s="9"/>
      <c r="BC154" s="9"/>
      <c r="BD154" s="9"/>
      <c r="BE154" s="75">
        <f>IF(N154="základní",J154,0)</f>
        <v>0</v>
      </c>
      <c r="BF154" s="75">
        <f>IF(N154="snížená",J154,0)</f>
        <v>0</v>
      </c>
      <c r="BG154" s="75">
        <f>IF(N154="zákl. přenesená",J154,0)</f>
        <v>0</v>
      </c>
      <c r="BH154" s="75">
        <f>IF(N154="sníž. přenesená",J154,0)</f>
        <v>0</v>
      </c>
      <c r="BI154" s="75">
        <f>IF(N154="nulová",J154,0)</f>
        <v>0</v>
      </c>
      <c r="BJ154" s="2" t="s">
        <v>39</v>
      </c>
      <c r="BK154" s="75">
        <f>ROUND(I154*H154,2)</f>
        <v>0</v>
      </c>
      <c r="BL154" s="2" t="s">
        <v>192</v>
      </c>
      <c r="BM154" s="74" t="s">
        <v>196</v>
      </c>
    </row>
    <row r="155" spans="1:65" ht="15.75" customHeight="1" x14ac:dyDescent="0.2">
      <c r="A155" s="9"/>
      <c r="B155" s="10"/>
      <c r="C155" s="9"/>
      <c r="D155" s="76" t="s">
        <v>89</v>
      </c>
      <c r="E155" s="9"/>
      <c r="F155" s="77" t="s">
        <v>197</v>
      </c>
      <c r="G155" s="9"/>
      <c r="H155" s="9"/>
      <c r="I155" s="103"/>
      <c r="J155" s="103"/>
      <c r="K155" s="103"/>
      <c r="L155" s="10"/>
      <c r="M155" s="78"/>
      <c r="N155" s="9"/>
      <c r="O155" s="9"/>
      <c r="P155" s="9"/>
      <c r="Q155" s="9"/>
      <c r="R155" s="9"/>
      <c r="S155" s="9"/>
      <c r="T155" s="17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2" t="s">
        <v>89</v>
      </c>
      <c r="AU155" s="2" t="s">
        <v>41</v>
      </c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</row>
    <row r="156" spans="1:65" ht="15.75" customHeight="1" x14ac:dyDescent="0.2">
      <c r="A156" s="9"/>
      <c r="B156" s="10"/>
      <c r="C156" s="9"/>
      <c r="D156" s="79" t="s">
        <v>91</v>
      </c>
      <c r="E156" s="9"/>
      <c r="F156" s="80" t="s">
        <v>198</v>
      </c>
      <c r="G156" s="9"/>
      <c r="H156" s="9"/>
      <c r="I156" s="103"/>
      <c r="J156" s="103"/>
      <c r="K156" s="103"/>
      <c r="L156" s="10"/>
      <c r="M156" s="78"/>
      <c r="N156" s="9"/>
      <c r="O156" s="9"/>
      <c r="P156" s="9"/>
      <c r="Q156" s="9"/>
      <c r="R156" s="9"/>
      <c r="S156" s="9"/>
      <c r="T156" s="17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2" t="s">
        <v>91</v>
      </c>
      <c r="AU156" s="2" t="s">
        <v>41</v>
      </c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</row>
    <row r="157" spans="1:65" ht="16.5" customHeight="1" x14ac:dyDescent="0.2">
      <c r="A157" s="9"/>
      <c r="B157" s="10"/>
      <c r="C157" s="65" t="s">
        <v>199</v>
      </c>
      <c r="D157" s="65" t="s">
        <v>83</v>
      </c>
      <c r="E157" s="66" t="s">
        <v>200</v>
      </c>
      <c r="F157" s="67" t="s">
        <v>201</v>
      </c>
      <c r="G157" s="68" t="s">
        <v>195</v>
      </c>
      <c r="H157" s="69">
        <v>1</v>
      </c>
      <c r="I157" s="108"/>
      <c r="J157" s="108">
        <f>ROUND(I157*H157,2)</f>
        <v>0</v>
      </c>
      <c r="K157" s="109"/>
      <c r="L157" s="10"/>
      <c r="M157" s="70" t="s">
        <v>6</v>
      </c>
      <c r="N157" s="71" t="s">
        <v>25</v>
      </c>
      <c r="O157" s="72">
        <v>1.1000000000000001</v>
      </c>
      <c r="P157" s="72">
        <f>O157*H157</f>
        <v>1.1000000000000001</v>
      </c>
      <c r="Q157" s="72">
        <v>1.197E-2</v>
      </c>
      <c r="R157" s="72">
        <f>Q157*H157</f>
        <v>1.197E-2</v>
      </c>
      <c r="S157" s="72">
        <v>0</v>
      </c>
      <c r="T157" s="73">
        <f>S157*H157</f>
        <v>0</v>
      </c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74" t="s">
        <v>192</v>
      </c>
      <c r="AS157" s="9"/>
      <c r="AT157" s="74" t="s">
        <v>83</v>
      </c>
      <c r="AU157" s="74" t="s">
        <v>41</v>
      </c>
      <c r="AV157" s="9"/>
      <c r="AW157" s="9"/>
      <c r="AX157" s="9"/>
      <c r="AY157" s="2" t="s">
        <v>80</v>
      </c>
      <c r="AZ157" s="9"/>
      <c r="BA157" s="9"/>
      <c r="BB157" s="9"/>
      <c r="BC157" s="9"/>
      <c r="BD157" s="9"/>
      <c r="BE157" s="75">
        <f>IF(N157="základní",J157,0)</f>
        <v>0</v>
      </c>
      <c r="BF157" s="75">
        <f>IF(N157="snížená",J157,0)</f>
        <v>0</v>
      </c>
      <c r="BG157" s="75">
        <f>IF(N157="zákl. přenesená",J157,0)</f>
        <v>0</v>
      </c>
      <c r="BH157" s="75">
        <f>IF(N157="sníž. přenesená",J157,0)</f>
        <v>0</v>
      </c>
      <c r="BI157" s="75">
        <f>IF(N157="nulová",J157,0)</f>
        <v>0</v>
      </c>
      <c r="BJ157" s="2" t="s">
        <v>39</v>
      </c>
      <c r="BK157" s="75">
        <f>ROUND(I157*H157,2)</f>
        <v>0</v>
      </c>
      <c r="BL157" s="2" t="s">
        <v>192</v>
      </c>
      <c r="BM157" s="74" t="s">
        <v>202</v>
      </c>
    </row>
    <row r="158" spans="1:65" ht="15.75" customHeight="1" x14ac:dyDescent="0.2">
      <c r="A158" s="9"/>
      <c r="B158" s="10"/>
      <c r="C158" s="9"/>
      <c r="D158" s="76" t="s">
        <v>89</v>
      </c>
      <c r="E158" s="9"/>
      <c r="F158" s="77" t="s">
        <v>203</v>
      </c>
      <c r="G158" s="9"/>
      <c r="H158" s="9"/>
      <c r="I158" s="103"/>
      <c r="J158" s="103"/>
      <c r="K158" s="103"/>
      <c r="L158" s="10"/>
      <c r="M158" s="78"/>
      <c r="N158" s="9"/>
      <c r="O158" s="9"/>
      <c r="P158" s="9"/>
      <c r="Q158" s="9"/>
      <c r="R158" s="9"/>
      <c r="S158" s="9"/>
      <c r="T158" s="17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2" t="s">
        <v>89</v>
      </c>
      <c r="AU158" s="2" t="s">
        <v>41</v>
      </c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</row>
    <row r="159" spans="1:65" ht="15.75" customHeight="1" x14ac:dyDescent="0.2">
      <c r="A159" s="9"/>
      <c r="B159" s="10"/>
      <c r="C159" s="9"/>
      <c r="D159" s="79" t="s">
        <v>91</v>
      </c>
      <c r="E159" s="9"/>
      <c r="F159" s="80" t="s">
        <v>204</v>
      </c>
      <c r="G159" s="9"/>
      <c r="H159" s="9"/>
      <c r="I159" s="103"/>
      <c r="J159" s="103"/>
      <c r="K159" s="103"/>
      <c r="L159" s="10"/>
      <c r="M159" s="78"/>
      <c r="N159" s="9"/>
      <c r="O159" s="9"/>
      <c r="P159" s="9"/>
      <c r="Q159" s="9"/>
      <c r="R159" s="9"/>
      <c r="S159" s="9"/>
      <c r="T159" s="17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2" t="s">
        <v>91</v>
      </c>
      <c r="AU159" s="2" t="s">
        <v>41</v>
      </c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</row>
    <row r="160" spans="1:65" ht="16.5" customHeight="1" x14ac:dyDescent="0.2">
      <c r="A160" s="9"/>
      <c r="B160" s="10"/>
      <c r="C160" s="65" t="s">
        <v>205</v>
      </c>
      <c r="D160" s="65" t="s">
        <v>83</v>
      </c>
      <c r="E160" s="66" t="s">
        <v>206</v>
      </c>
      <c r="F160" s="67" t="s">
        <v>207</v>
      </c>
      <c r="G160" s="68" t="s">
        <v>195</v>
      </c>
      <c r="H160" s="69">
        <v>1</v>
      </c>
      <c r="I160" s="108"/>
      <c r="J160" s="108">
        <f>ROUND(I160*H160,2)</f>
        <v>0</v>
      </c>
      <c r="K160" s="109"/>
      <c r="L160" s="10"/>
      <c r="M160" s="70" t="s">
        <v>6</v>
      </c>
      <c r="N160" s="71" t="s">
        <v>25</v>
      </c>
      <c r="O160" s="72">
        <v>0.217</v>
      </c>
      <c r="P160" s="72">
        <f>O160*H160</f>
        <v>0.217</v>
      </c>
      <c r="Q160" s="72">
        <v>0</v>
      </c>
      <c r="R160" s="72">
        <f>Q160*H160</f>
        <v>0</v>
      </c>
      <c r="S160" s="72">
        <v>1.56E-3</v>
      </c>
      <c r="T160" s="73">
        <f>S160*H160</f>
        <v>1.56E-3</v>
      </c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74" t="s">
        <v>192</v>
      </c>
      <c r="AS160" s="9"/>
      <c r="AT160" s="74" t="s">
        <v>83</v>
      </c>
      <c r="AU160" s="74" t="s">
        <v>41</v>
      </c>
      <c r="AV160" s="9"/>
      <c r="AW160" s="9"/>
      <c r="AX160" s="9"/>
      <c r="AY160" s="2" t="s">
        <v>80</v>
      </c>
      <c r="AZ160" s="9"/>
      <c r="BA160" s="9"/>
      <c r="BB160" s="9"/>
      <c r="BC160" s="9"/>
      <c r="BD160" s="9"/>
      <c r="BE160" s="75">
        <f>IF(N160="základní",J160,0)</f>
        <v>0</v>
      </c>
      <c r="BF160" s="75">
        <f>IF(N160="snížená",J160,0)</f>
        <v>0</v>
      </c>
      <c r="BG160" s="75">
        <f>IF(N160="zákl. přenesená",J160,0)</f>
        <v>0</v>
      </c>
      <c r="BH160" s="75">
        <f>IF(N160="sníž. přenesená",J160,0)</f>
        <v>0</v>
      </c>
      <c r="BI160" s="75">
        <f>IF(N160="nulová",J160,0)</f>
        <v>0</v>
      </c>
      <c r="BJ160" s="2" t="s">
        <v>39</v>
      </c>
      <c r="BK160" s="75">
        <f>ROUND(I160*H160,2)</f>
        <v>0</v>
      </c>
      <c r="BL160" s="2" t="s">
        <v>192</v>
      </c>
      <c r="BM160" s="74" t="s">
        <v>208</v>
      </c>
    </row>
    <row r="161" spans="1:65" ht="15.75" customHeight="1" x14ac:dyDescent="0.2">
      <c r="A161" s="9"/>
      <c r="B161" s="10"/>
      <c r="C161" s="9"/>
      <c r="D161" s="76" t="s">
        <v>89</v>
      </c>
      <c r="E161" s="9"/>
      <c r="F161" s="77" t="s">
        <v>209</v>
      </c>
      <c r="G161" s="9"/>
      <c r="H161" s="9"/>
      <c r="I161" s="103"/>
      <c r="J161" s="103"/>
      <c r="K161" s="103"/>
      <c r="L161" s="10"/>
      <c r="M161" s="78"/>
      <c r="N161" s="9"/>
      <c r="O161" s="9"/>
      <c r="P161" s="9"/>
      <c r="Q161" s="9"/>
      <c r="R161" s="9"/>
      <c r="S161" s="9"/>
      <c r="T161" s="17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2" t="s">
        <v>89</v>
      </c>
      <c r="AU161" s="2" t="s">
        <v>41</v>
      </c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</row>
    <row r="162" spans="1:65" ht="15.75" customHeight="1" x14ac:dyDescent="0.2">
      <c r="A162" s="9"/>
      <c r="B162" s="10"/>
      <c r="C162" s="9"/>
      <c r="D162" s="79" t="s">
        <v>91</v>
      </c>
      <c r="E162" s="9"/>
      <c r="F162" s="80" t="s">
        <v>210</v>
      </c>
      <c r="G162" s="9"/>
      <c r="H162" s="9"/>
      <c r="I162" s="103"/>
      <c r="J162" s="103"/>
      <c r="K162" s="103"/>
      <c r="L162" s="10"/>
      <c r="M162" s="78"/>
      <c r="N162" s="9"/>
      <c r="O162" s="9"/>
      <c r="P162" s="9"/>
      <c r="Q162" s="9"/>
      <c r="R162" s="9"/>
      <c r="S162" s="9"/>
      <c r="T162" s="17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2" t="s">
        <v>91</v>
      </c>
      <c r="AU162" s="2" t="s">
        <v>41</v>
      </c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</row>
    <row r="163" spans="1:65" ht="16.5" customHeight="1" x14ac:dyDescent="0.2">
      <c r="A163" s="9"/>
      <c r="B163" s="10"/>
      <c r="C163" s="65" t="s">
        <v>211</v>
      </c>
      <c r="D163" s="65" t="s">
        <v>83</v>
      </c>
      <c r="E163" s="66" t="s">
        <v>212</v>
      </c>
      <c r="F163" s="67" t="s">
        <v>213</v>
      </c>
      <c r="G163" s="68" t="s">
        <v>214</v>
      </c>
      <c r="H163" s="69">
        <v>1</v>
      </c>
      <c r="I163" s="108"/>
      <c r="J163" s="108">
        <f>ROUND(I163*H163,2)</f>
        <v>0</v>
      </c>
      <c r="K163" s="109"/>
      <c r="L163" s="10"/>
      <c r="M163" s="70" t="s">
        <v>6</v>
      </c>
      <c r="N163" s="71" t="s">
        <v>25</v>
      </c>
      <c r="O163" s="72">
        <v>0.3</v>
      </c>
      <c r="P163" s="72">
        <f>O163*H163</f>
        <v>0.3</v>
      </c>
      <c r="Q163" s="72">
        <v>1.6000000000000001E-4</v>
      </c>
      <c r="R163" s="72">
        <f>Q163*H163</f>
        <v>1.6000000000000001E-4</v>
      </c>
      <c r="S163" s="72">
        <v>0</v>
      </c>
      <c r="T163" s="73">
        <f>S163*H163</f>
        <v>0</v>
      </c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74" t="s">
        <v>192</v>
      </c>
      <c r="AS163" s="9"/>
      <c r="AT163" s="74" t="s">
        <v>83</v>
      </c>
      <c r="AU163" s="74" t="s">
        <v>41</v>
      </c>
      <c r="AV163" s="9"/>
      <c r="AW163" s="9"/>
      <c r="AX163" s="9"/>
      <c r="AY163" s="2" t="s">
        <v>80</v>
      </c>
      <c r="AZ163" s="9"/>
      <c r="BA163" s="9"/>
      <c r="BB163" s="9"/>
      <c r="BC163" s="9"/>
      <c r="BD163" s="9"/>
      <c r="BE163" s="75">
        <f>IF(N163="základní",J163,0)</f>
        <v>0</v>
      </c>
      <c r="BF163" s="75">
        <f>IF(N163="snížená",J163,0)</f>
        <v>0</v>
      </c>
      <c r="BG163" s="75">
        <f>IF(N163="zákl. přenesená",J163,0)</f>
        <v>0</v>
      </c>
      <c r="BH163" s="75">
        <f>IF(N163="sníž. přenesená",J163,0)</f>
        <v>0</v>
      </c>
      <c r="BI163" s="75">
        <f>IF(N163="nulová",J163,0)</f>
        <v>0</v>
      </c>
      <c r="BJ163" s="2" t="s">
        <v>39</v>
      </c>
      <c r="BK163" s="75">
        <f>ROUND(I163*H163,2)</f>
        <v>0</v>
      </c>
      <c r="BL163" s="2" t="s">
        <v>192</v>
      </c>
      <c r="BM163" s="74" t="s">
        <v>215</v>
      </c>
    </row>
    <row r="164" spans="1:65" ht="15.75" customHeight="1" x14ac:dyDescent="0.2">
      <c r="A164" s="9"/>
      <c r="B164" s="10"/>
      <c r="C164" s="9"/>
      <c r="D164" s="76" t="s">
        <v>89</v>
      </c>
      <c r="E164" s="9"/>
      <c r="F164" s="77" t="s">
        <v>216</v>
      </c>
      <c r="G164" s="9"/>
      <c r="H164" s="9"/>
      <c r="I164" s="103"/>
      <c r="J164" s="103"/>
      <c r="K164" s="103"/>
      <c r="L164" s="10"/>
      <c r="M164" s="78"/>
      <c r="N164" s="9"/>
      <c r="O164" s="9"/>
      <c r="P164" s="9"/>
      <c r="Q164" s="9"/>
      <c r="R164" s="9"/>
      <c r="S164" s="9"/>
      <c r="T164" s="17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2" t="s">
        <v>89</v>
      </c>
      <c r="AU164" s="2" t="s">
        <v>41</v>
      </c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</row>
    <row r="165" spans="1:65" ht="15.75" customHeight="1" x14ac:dyDescent="0.2">
      <c r="A165" s="9"/>
      <c r="B165" s="10"/>
      <c r="C165" s="9"/>
      <c r="D165" s="79" t="s">
        <v>91</v>
      </c>
      <c r="E165" s="9"/>
      <c r="F165" s="80" t="s">
        <v>217</v>
      </c>
      <c r="G165" s="9"/>
      <c r="H165" s="9"/>
      <c r="I165" s="103"/>
      <c r="J165" s="103"/>
      <c r="K165" s="103"/>
      <c r="L165" s="10"/>
      <c r="M165" s="78"/>
      <c r="N165" s="9"/>
      <c r="O165" s="9"/>
      <c r="P165" s="9"/>
      <c r="Q165" s="9"/>
      <c r="R165" s="9"/>
      <c r="S165" s="9"/>
      <c r="T165" s="17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2" t="s">
        <v>91</v>
      </c>
      <c r="AU165" s="2" t="s">
        <v>41</v>
      </c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</row>
    <row r="166" spans="1:65" ht="16.5" customHeight="1" x14ac:dyDescent="0.2">
      <c r="A166" s="9"/>
      <c r="B166" s="10"/>
      <c r="C166" s="88" t="s">
        <v>218</v>
      </c>
      <c r="D166" s="88" t="s">
        <v>219</v>
      </c>
      <c r="E166" s="89" t="s">
        <v>220</v>
      </c>
      <c r="F166" s="90" t="s">
        <v>221</v>
      </c>
      <c r="G166" s="91" t="s">
        <v>214</v>
      </c>
      <c r="H166" s="92">
        <v>1</v>
      </c>
      <c r="I166" s="111"/>
      <c r="J166" s="111">
        <f>ROUND(I166*H166,2)</f>
        <v>0</v>
      </c>
      <c r="K166" s="112"/>
      <c r="L166" s="93"/>
      <c r="M166" s="94" t="s">
        <v>6</v>
      </c>
      <c r="N166" s="95" t="s">
        <v>25</v>
      </c>
      <c r="O166" s="72">
        <v>0</v>
      </c>
      <c r="P166" s="72">
        <f>O166*H166</f>
        <v>0</v>
      </c>
      <c r="Q166" s="72">
        <v>2E-3</v>
      </c>
      <c r="R166" s="72">
        <f>Q166*H166</f>
        <v>2E-3</v>
      </c>
      <c r="S166" s="72">
        <v>0</v>
      </c>
      <c r="T166" s="73">
        <f>S166*H166</f>
        <v>0</v>
      </c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74" t="s">
        <v>222</v>
      </c>
      <c r="AS166" s="9"/>
      <c r="AT166" s="74" t="s">
        <v>219</v>
      </c>
      <c r="AU166" s="74" t="s">
        <v>41</v>
      </c>
      <c r="AV166" s="9"/>
      <c r="AW166" s="9"/>
      <c r="AX166" s="9"/>
      <c r="AY166" s="2" t="s">
        <v>80</v>
      </c>
      <c r="AZ166" s="9"/>
      <c r="BA166" s="9"/>
      <c r="BB166" s="9"/>
      <c r="BC166" s="9"/>
      <c r="BD166" s="9"/>
      <c r="BE166" s="75">
        <f>IF(N166="základní",J166,0)</f>
        <v>0</v>
      </c>
      <c r="BF166" s="75">
        <f>IF(N166="snížená",J166,0)</f>
        <v>0</v>
      </c>
      <c r="BG166" s="75">
        <f>IF(N166="zákl. přenesená",J166,0)</f>
        <v>0</v>
      </c>
      <c r="BH166" s="75">
        <f>IF(N166="sníž. přenesená",J166,0)</f>
        <v>0</v>
      </c>
      <c r="BI166" s="75">
        <f>IF(N166="nulová",J166,0)</f>
        <v>0</v>
      </c>
      <c r="BJ166" s="2" t="s">
        <v>39</v>
      </c>
      <c r="BK166" s="75">
        <f>ROUND(I166*H166,2)</f>
        <v>0</v>
      </c>
      <c r="BL166" s="2" t="s">
        <v>192</v>
      </c>
      <c r="BM166" s="74" t="s">
        <v>223</v>
      </c>
    </row>
    <row r="167" spans="1:65" ht="15.75" customHeight="1" x14ac:dyDescent="0.2">
      <c r="A167" s="9"/>
      <c r="B167" s="10"/>
      <c r="C167" s="9"/>
      <c r="D167" s="76" t="s">
        <v>89</v>
      </c>
      <c r="E167" s="9"/>
      <c r="F167" s="77" t="s">
        <v>221</v>
      </c>
      <c r="G167" s="9"/>
      <c r="H167" s="9"/>
      <c r="I167" s="103"/>
      <c r="J167" s="103"/>
      <c r="K167" s="103"/>
      <c r="L167" s="10"/>
      <c r="M167" s="78"/>
      <c r="N167" s="9"/>
      <c r="O167" s="9"/>
      <c r="P167" s="9"/>
      <c r="Q167" s="9"/>
      <c r="R167" s="9"/>
      <c r="S167" s="9"/>
      <c r="T167" s="17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2" t="s">
        <v>89</v>
      </c>
      <c r="AU167" s="2" t="s">
        <v>41</v>
      </c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</row>
    <row r="168" spans="1:65" ht="16.5" customHeight="1" x14ac:dyDescent="0.2">
      <c r="A168" s="9"/>
      <c r="B168" s="10"/>
      <c r="C168" s="65" t="s">
        <v>1</v>
      </c>
      <c r="D168" s="65" t="s">
        <v>83</v>
      </c>
      <c r="E168" s="66" t="s">
        <v>224</v>
      </c>
      <c r="F168" s="67" t="s">
        <v>225</v>
      </c>
      <c r="G168" s="68" t="s">
        <v>145</v>
      </c>
      <c r="H168" s="69">
        <v>1.4E-2</v>
      </c>
      <c r="I168" s="108"/>
      <c r="J168" s="108">
        <f>ROUND(I168*H168,2)</f>
        <v>0</v>
      </c>
      <c r="K168" s="109"/>
      <c r="L168" s="10"/>
      <c r="M168" s="70" t="s">
        <v>6</v>
      </c>
      <c r="N168" s="71" t="s">
        <v>25</v>
      </c>
      <c r="O168" s="72">
        <v>4.218</v>
      </c>
      <c r="P168" s="72">
        <f>O168*H168</f>
        <v>5.9052E-2</v>
      </c>
      <c r="Q168" s="72">
        <v>0</v>
      </c>
      <c r="R168" s="72">
        <f>Q168*H168</f>
        <v>0</v>
      </c>
      <c r="S168" s="72">
        <v>0</v>
      </c>
      <c r="T168" s="73">
        <f>S168*H168</f>
        <v>0</v>
      </c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74" t="s">
        <v>192</v>
      </c>
      <c r="AS168" s="9"/>
      <c r="AT168" s="74" t="s">
        <v>83</v>
      </c>
      <c r="AU168" s="74" t="s">
        <v>41</v>
      </c>
      <c r="AV168" s="9"/>
      <c r="AW168" s="9"/>
      <c r="AX168" s="9"/>
      <c r="AY168" s="2" t="s">
        <v>80</v>
      </c>
      <c r="AZ168" s="9"/>
      <c r="BA168" s="9"/>
      <c r="BB168" s="9"/>
      <c r="BC168" s="9"/>
      <c r="BD168" s="9"/>
      <c r="BE168" s="75">
        <f>IF(N168="základní",J168,0)</f>
        <v>0</v>
      </c>
      <c r="BF168" s="75">
        <f>IF(N168="snížená",J168,0)</f>
        <v>0</v>
      </c>
      <c r="BG168" s="75">
        <f>IF(N168="zákl. přenesená",J168,0)</f>
        <v>0</v>
      </c>
      <c r="BH168" s="75">
        <f>IF(N168="sníž. přenesená",J168,0)</f>
        <v>0</v>
      </c>
      <c r="BI168" s="75">
        <f>IF(N168="nulová",J168,0)</f>
        <v>0</v>
      </c>
      <c r="BJ168" s="2" t="s">
        <v>39</v>
      </c>
      <c r="BK168" s="75">
        <f>ROUND(I168*H168,2)</f>
        <v>0</v>
      </c>
      <c r="BL168" s="2" t="s">
        <v>192</v>
      </c>
      <c r="BM168" s="74" t="s">
        <v>226</v>
      </c>
    </row>
    <row r="169" spans="1:65" ht="15.75" customHeight="1" x14ac:dyDescent="0.2">
      <c r="A169" s="9"/>
      <c r="B169" s="10"/>
      <c r="C169" s="9"/>
      <c r="D169" s="76" t="s">
        <v>89</v>
      </c>
      <c r="E169" s="9"/>
      <c r="F169" s="77" t="s">
        <v>227</v>
      </c>
      <c r="G169" s="9"/>
      <c r="H169" s="9"/>
      <c r="I169" s="103"/>
      <c r="J169" s="103"/>
      <c r="K169" s="103"/>
      <c r="L169" s="10"/>
      <c r="M169" s="78"/>
      <c r="N169" s="9"/>
      <c r="O169" s="9"/>
      <c r="P169" s="9"/>
      <c r="Q169" s="9"/>
      <c r="R169" s="9"/>
      <c r="S169" s="9"/>
      <c r="T169" s="17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2" t="s">
        <v>89</v>
      </c>
      <c r="AU169" s="2" t="s">
        <v>41</v>
      </c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</row>
    <row r="170" spans="1:65" ht="15.75" customHeight="1" x14ac:dyDescent="0.2">
      <c r="A170" s="9"/>
      <c r="B170" s="10"/>
      <c r="C170" s="9"/>
      <c r="D170" s="79" t="s">
        <v>91</v>
      </c>
      <c r="E170" s="9"/>
      <c r="F170" s="80" t="s">
        <v>228</v>
      </c>
      <c r="G170" s="9"/>
      <c r="H170" s="9"/>
      <c r="I170" s="103"/>
      <c r="J170" s="103"/>
      <c r="K170" s="103"/>
      <c r="L170" s="10"/>
      <c r="M170" s="78"/>
      <c r="N170" s="9"/>
      <c r="O170" s="9"/>
      <c r="P170" s="9"/>
      <c r="Q170" s="9"/>
      <c r="R170" s="9"/>
      <c r="S170" s="9"/>
      <c r="T170" s="17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2" t="s">
        <v>91</v>
      </c>
      <c r="AU170" s="2" t="s">
        <v>41</v>
      </c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</row>
    <row r="171" spans="1:65" ht="21.75" customHeight="1" x14ac:dyDescent="0.2">
      <c r="A171" s="9"/>
      <c r="B171" s="10"/>
      <c r="C171" s="65" t="s">
        <v>229</v>
      </c>
      <c r="D171" s="65" t="s">
        <v>83</v>
      </c>
      <c r="E171" s="66" t="s">
        <v>230</v>
      </c>
      <c r="F171" s="67" t="s">
        <v>231</v>
      </c>
      <c r="G171" s="68" t="s">
        <v>145</v>
      </c>
      <c r="H171" s="69">
        <v>2.8000000000000001E-2</v>
      </c>
      <c r="I171" s="108"/>
      <c r="J171" s="108">
        <f>ROUND(I171*H171,2)</f>
        <v>0</v>
      </c>
      <c r="K171" s="109"/>
      <c r="L171" s="10"/>
      <c r="M171" s="70" t="s">
        <v>6</v>
      </c>
      <c r="N171" s="71" t="s">
        <v>25</v>
      </c>
      <c r="O171" s="72">
        <v>0.52700000000000002</v>
      </c>
      <c r="P171" s="72">
        <f>O171*H171</f>
        <v>1.4756000000000002E-2</v>
      </c>
      <c r="Q171" s="72">
        <v>0</v>
      </c>
      <c r="R171" s="72">
        <f>Q171*H171</f>
        <v>0</v>
      </c>
      <c r="S171" s="72">
        <v>0</v>
      </c>
      <c r="T171" s="73">
        <f>S171*H171</f>
        <v>0</v>
      </c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74" t="s">
        <v>192</v>
      </c>
      <c r="AS171" s="9"/>
      <c r="AT171" s="74" t="s">
        <v>83</v>
      </c>
      <c r="AU171" s="74" t="s">
        <v>41</v>
      </c>
      <c r="AV171" s="9"/>
      <c r="AW171" s="9"/>
      <c r="AX171" s="9"/>
      <c r="AY171" s="2" t="s">
        <v>80</v>
      </c>
      <c r="AZ171" s="9"/>
      <c r="BA171" s="9"/>
      <c r="BB171" s="9"/>
      <c r="BC171" s="9"/>
      <c r="BD171" s="9"/>
      <c r="BE171" s="75">
        <f>IF(N171="základní",J171,0)</f>
        <v>0</v>
      </c>
      <c r="BF171" s="75">
        <f>IF(N171="snížená",J171,0)</f>
        <v>0</v>
      </c>
      <c r="BG171" s="75">
        <f>IF(N171="zákl. přenesená",J171,0)</f>
        <v>0</v>
      </c>
      <c r="BH171" s="75">
        <f>IF(N171="sníž. přenesená",J171,0)</f>
        <v>0</v>
      </c>
      <c r="BI171" s="75">
        <f>IF(N171="nulová",J171,0)</f>
        <v>0</v>
      </c>
      <c r="BJ171" s="2" t="s">
        <v>39</v>
      </c>
      <c r="BK171" s="75">
        <f>ROUND(I171*H171,2)</f>
        <v>0</v>
      </c>
      <c r="BL171" s="2" t="s">
        <v>192</v>
      </c>
      <c r="BM171" s="74" t="s">
        <v>232</v>
      </c>
    </row>
    <row r="172" spans="1:65" ht="15.75" customHeight="1" x14ac:dyDescent="0.2">
      <c r="A172" s="9"/>
      <c r="B172" s="10"/>
      <c r="C172" s="9"/>
      <c r="D172" s="76" t="s">
        <v>89</v>
      </c>
      <c r="E172" s="9"/>
      <c r="F172" s="77" t="s">
        <v>233</v>
      </c>
      <c r="G172" s="9"/>
      <c r="H172" s="9"/>
      <c r="I172" s="103"/>
      <c r="J172" s="103"/>
      <c r="K172" s="103"/>
      <c r="L172" s="10"/>
      <c r="M172" s="78"/>
      <c r="N172" s="9"/>
      <c r="O172" s="9"/>
      <c r="P172" s="9"/>
      <c r="Q172" s="9"/>
      <c r="R172" s="9"/>
      <c r="S172" s="9"/>
      <c r="T172" s="17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2" t="s">
        <v>89</v>
      </c>
      <c r="AU172" s="2" t="s">
        <v>41</v>
      </c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</row>
    <row r="173" spans="1:65" ht="15.75" customHeight="1" x14ac:dyDescent="0.2">
      <c r="A173" s="9"/>
      <c r="B173" s="10"/>
      <c r="C173" s="9"/>
      <c r="D173" s="79" t="s">
        <v>91</v>
      </c>
      <c r="E173" s="9"/>
      <c r="F173" s="80" t="s">
        <v>234</v>
      </c>
      <c r="G173" s="9"/>
      <c r="H173" s="9"/>
      <c r="I173" s="103"/>
      <c r="J173" s="103"/>
      <c r="K173" s="103"/>
      <c r="L173" s="10"/>
      <c r="M173" s="78"/>
      <c r="N173" s="9"/>
      <c r="O173" s="9"/>
      <c r="P173" s="9"/>
      <c r="Q173" s="9"/>
      <c r="R173" s="9"/>
      <c r="S173" s="9"/>
      <c r="T173" s="17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2" t="s">
        <v>91</v>
      </c>
      <c r="AU173" s="2" t="s">
        <v>41</v>
      </c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</row>
    <row r="174" spans="1:65" ht="15.75" customHeight="1" x14ac:dyDescent="0.2">
      <c r="A174" s="81"/>
      <c r="B174" s="82"/>
      <c r="C174" s="81"/>
      <c r="D174" s="76" t="s">
        <v>98</v>
      </c>
      <c r="E174" s="81"/>
      <c r="F174" s="84" t="s">
        <v>235</v>
      </c>
      <c r="G174" s="81"/>
      <c r="H174" s="85">
        <v>2.8000000000000001E-2</v>
      </c>
      <c r="I174" s="110"/>
      <c r="J174" s="110"/>
      <c r="K174" s="110"/>
      <c r="L174" s="82"/>
      <c r="M174" s="86"/>
      <c r="N174" s="81"/>
      <c r="O174" s="81"/>
      <c r="P174" s="81"/>
      <c r="Q174" s="81"/>
      <c r="R174" s="81"/>
      <c r="S174" s="81"/>
      <c r="T174" s="87"/>
      <c r="U174" s="81"/>
      <c r="V174" s="81"/>
      <c r="W174" s="81"/>
      <c r="X174" s="81"/>
      <c r="Y174" s="81"/>
      <c r="Z174" s="81"/>
      <c r="AA174" s="81"/>
      <c r="AB174" s="81"/>
      <c r="AC174" s="81"/>
      <c r="AD174" s="81"/>
      <c r="AE174" s="81"/>
      <c r="AF174" s="81"/>
      <c r="AG174" s="81"/>
      <c r="AH174" s="81"/>
      <c r="AI174" s="81"/>
      <c r="AJ174" s="81"/>
      <c r="AK174" s="81"/>
      <c r="AL174" s="81"/>
      <c r="AM174" s="81"/>
      <c r="AN174" s="81"/>
      <c r="AO174" s="81"/>
      <c r="AP174" s="81"/>
      <c r="AQ174" s="81"/>
      <c r="AR174" s="81"/>
      <c r="AS174" s="81"/>
      <c r="AT174" s="83" t="s">
        <v>98</v>
      </c>
      <c r="AU174" s="83" t="s">
        <v>41</v>
      </c>
      <c r="AV174" s="81" t="s">
        <v>41</v>
      </c>
      <c r="AW174" s="81" t="s">
        <v>0</v>
      </c>
      <c r="AX174" s="81" t="s">
        <v>39</v>
      </c>
      <c r="AY174" s="83" t="s">
        <v>80</v>
      </c>
      <c r="AZ174" s="81"/>
      <c r="BA174" s="81"/>
      <c r="BB174" s="81"/>
      <c r="BC174" s="81"/>
      <c r="BD174" s="81"/>
      <c r="BE174" s="81"/>
      <c r="BF174" s="81"/>
      <c r="BG174" s="81"/>
      <c r="BH174" s="81"/>
      <c r="BI174" s="81"/>
      <c r="BJ174" s="81"/>
      <c r="BK174" s="81"/>
      <c r="BL174" s="81"/>
      <c r="BM174" s="81"/>
    </row>
    <row r="175" spans="1:65" ht="22.5" customHeight="1" x14ac:dyDescent="0.25">
      <c r="A175" s="55"/>
      <c r="B175" s="56"/>
      <c r="C175" s="55"/>
      <c r="D175" s="57" t="s">
        <v>37</v>
      </c>
      <c r="E175" s="64" t="s">
        <v>236</v>
      </c>
      <c r="F175" s="64" t="s">
        <v>237</v>
      </c>
      <c r="G175" s="55"/>
      <c r="H175" s="55"/>
      <c r="I175" s="105"/>
      <c r="J175" s="107">
        <f>BK175</f>
        <v>0</v>
      </c>
      <c r="K175" s="105"/>
      <c r="L175" s="56"/>
      <c r="M175" s="59"/>
      <c r="N175" s="55"/>
      <c r="O175" s="55"/>
      <c r="P175" s="60">
        <f>SUM(P176:P282)</f>
        <v>197.64082400000001</v>
      </c>
      <c r="Q175" s="55"/>
      <c r="R175" s="60">
        <f>SUM(R176:R282)</f>
        <v>0.22431019999999999</v>
      </c>
      <c r="S175" s="55"/>
      <c r="T175" s="61">
        <f>SUM(T176:T282)</f>
        <v>0</v>
      </c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5"/>
      <c r="AL175" s="55"/>
      <c r="AM175" s="55"/>
      <c r="AN175" s="55"/>
      <c r="AO175" s="55"/>
      <c r="AP175" s="55"/>
      <c r="AQ175" s="55"/>
      <c r="AR175" s="57" t="s">
        <v>41</v>
      </c>
      <c r="AS175" s="55"/>
      <c r="AT175" s="62" t="s">
        <v>37</v>
      </c>
      <c r="AU175" s="62" t="s">
        <v>39</v>
      </c>
      <c r="AV175" s="55"/>
      <c r="AW175" s="55"/>
      <c r="AX175" s="55"/>
      <c r="AY175" s="57" t="s">
        <v>80</v>
      </c>
      <c r="AZ175" s="55"/>
      <c r="BA175" s="55"/>
      <c r="BB175" s="55"/>
      <c r="BC175" s="55"/>
      <c r="BD175" s="55"/>
      <c r="BE175" s="55"/>
      <c r="BF175" s="55"/>
      <c r="BG175" s="55"/>
      <c r="BH175" s="55"/>
      <c r="BI175" s="55"/>
      <c r="BJ175" s="55"/>
      <c r="BK175" s="63">
        <f>SUM(BK176:BK282)</f>
        <v>0</v>
      </c>
      <c r="BL175" s="55"/>
      <c r="BM175" s="55"/>
    </row>
    <row r="176" spans="1:65" ht="16.5" customHeight="1" x14ac:dyDescent="0.2">
      <c r="A176" s="9"/>
      <c r="B176" s="10"/>
      <c r="C176" s="65" t="s">
        <v>238</v>
      </c>
      <c r="D176" s="65" t="s">
        <v>83</v>
      </c>
      <c r="E176" s="66" t="s">
        <v>239</v>
      </c>
      <c r="F176" s="67" t="s">
        <v>240</v>
      </c>
      <c r="G176" s="68" t="s">
        <v>120</v>
      </c>
      <c r="H176" s="69">
        <v>186.5</v>
      </c>
      <c r="I176" s="108"/>
      <c r="J176" s="108">
        <f>ROUND(I176*H176,2)</f>
        <v>0</v>
      </c>
      <c r="K176" s="109"/>
      <c r="L176" s="10"/>
      <c r="M176" s="70" t="s">
        <v>6</v>
      </c>
      <c r="N176" s="71" t="s">
        <v>25</v>
      </c>
      <c r="O176" s="72">
        <v>5.1999999999999998E-2</v>
      </c>
      <c r="P176" s="72">
        <f>O176*H176</f>
        <v>9.6980000000000004</v>
      </c>
      <c r="Q176" s="72">
        <v>0</v>
      </c>
      <c r="R176" s="72">
        <f>Q176*H176</f>
        <v>0</v>
      </c>
      <c r="S176" s="72">
        <v>0</v>
      </c>
      <c r="T176" s="73">
        <f>S176*H176</f>
        <v>0</v>
      </c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74" t="s">
        <v>192</v>
      </c>
      <c r="AS176" s="9"/>
      <c r="AT176" s="74" t="s">
        <v>83</v>
      </c>
      <c r="AU176" s="74" t="s">
        <v>41</v>
      </c>
      <c r="AV176" s="9"/>
      <c r="AW176" s="9"/>
      <c r="AX176" s="9"/>
      <c r="AY176" s="2" t="s">
        <v>80</v>
      </c>
      <c r="AZ176" s="9"/>
      <c r="BA176" s="9"/>
      <c r="BB176" s="9"/>
      <c r="BC176" s="9"/>
      <c r="BD176" s="9"/>
      <c r="BE176" s="75">
        <f>IF(N176="základní",J176,0)</f>
        <v>0</v>
      </c>
      <c r="BF176" s="75">
        <f>IF(N176="snížená",J176,0)</f>
        <v>0</v>
      </c>
      <c r="BG176" s="75">
        <f>IF(N176="zákl. přenesená",J176,0)</f>
        <v>0</v>
      </c>
      <c r="BH176" s="75">
        <f>IF(N176="sníž. přenesená",J176,0)</f>
        <v>0</v>
      </c>
      <c r="BI176" s="75">
        <f>IF(N176="nulová",J176,0)</f>
        <v>0</v>
      </c>
      <c r="BJ176" s="2" t="s">
        <v>39</v>
      </c>
      <c r="BK176" s="75">
        <f>ROUND(I176*H176,2)</f>
        <v>0</v>
      </c>
      <c r="BL176" s="2" t="s">
        <v>192</v>
      </c>
      <c r="BM176" s="74" t="s">
        <v>241</v>
      </c>
    </row>
    <row r="177" spans="1:65" ht="15.75" customHeight="1" x14ac:dyDescent="0.2">
      <c r="A177" s="9"/>
      <c r="B177" s="10"/>
      <c r="C177" s="9"/>
      <c r="D177" s="76" t="s">
        <v>89</v>
      </c>
      <c r="E177" s="9"/>
      <c r="F177" s="77" t="s">
        <v>242</v>
      </c>
      <c r="G177" s="9"/>
      <c r="H177" s="9"/>
      <c r="I177" s="103"/>
      <c r="J177" s="103"/>
      <c r="K177" s="103"/>
      <c r="L177" s="10"/>
      <c r="M177" s="78"/>
      <c r="N177" s="9"/>
      <c r="O177" s="9"/>
      <c r="P177" s="9"/>
      <c r="Q177" s="9"/>
      <c r="R177" s="9"/>
      <c r="S177" s="9"/>
      <c r="T177" s="17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2" t="s">
        <v>89</v>
      </c>
      <c r="AU177" s="2" t="s">
        <v>41</v>
      </c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</row>
    <row r="178" spans="1:65" ht="15.75" customHeight="1" x14ac:dyDescent="0.2">
      <c r="A178" s="9"/>
      <c r="B178" s="10"/>
      <c r="C178" s="9"/>
      <c r="D178" s="79" t="s">
        <v>91</v>
      </c>
      <c r="E178" s="9"/>
      <c r="F178" s="80" t="s">
        <v>243</v>
      </c>
      <c r="G178" s="9"/>
      <c r="H178" s="9"/>
      <c r="I178" s="103"/>
      <c r="J178" s="103"/>
      <c r="K178" s="103"/>
      <c r="L178" s="10"/>
      <c r="M178" s="78"/>
      <c r="N178" s="9"/>
      <c r="O178" s="9"/>
      <c r="P178" s="9"/>
      <c r="Q178" s="9"/>
      <c r="R178" s="9"/>
      <c r="S178" s="9"/>
      <c r="T178" s="17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2" t="s">
        <v>91</v>
      </c>
      <c r="AU178" s="2" t="s">
        <v>41</v>
      </c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</row>
    <row r="179" spans="1:65" ht="16.5" customHeight="1" x14ac:dyDescent="0.2">
      <c r="A179" s="9"/>
      <c r="B179" s="10"/>
      <c r="C179" s="88" t="s">
        <v>244</v>
      </c>
      <c r="D179" s="88" t="s">
        <v>219</v>
      </c>
      <c r="E179" s="89" t="s">
        <v>245</v>
      </c>
      <c r="F179" s="90" t="s">
        <v>246</v>
      </c>
      <c r="G179" s="91" t="s">
        <v>120</v>
      </c>
      <c r="H179" s="92">
        <v>195.82499999999999</v>
      </c>
      <c r="I179" s="111"/>
      <c r="J179" s="111">
        <f>ROUND(I179*H179,2)</f>
        <v>0</v>
      </c>
      <c r="K179" s="112"/>
      <c r="L179" s="93"/>
      <c r="M179" s="94" t="s">
        <v>6</v>
      </c>
      <c r="N179" s="95" t="s">
        <v>25</v>
      </c>
      <c r="O179" s="72">
        <v>0</v>
      </c>
      <c r="P179" s="72">
        <f>O179*H179</f>
        <v>0</v>
      </c>
      <c r="Q179" s="72">
        <v>1E-4</v>
      </c>
      <c r="R179" s="72">
        <f>Q179*H179</f>
        <v>1.9582499999999999E-2</v>
      </c>
      <c r="S179" s="72">
        <v>0</v>
      </c>
      <c r="T179" s="73">
        <f>S179*H179</f>
        <v>0</v>
      </c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74" t="s">
        <v>222</v>
      </c>
      <c r="AS179" s="9"/>
      <c r="AT179" s="74" t="s">
        <v>219</v>
      </c>
      <c r="AU179" s="74" t="s">
        <v>41</v>
      </c>
      <c r="AV179" s="9"/>
      <c r="AW179" s="9"/>
      <c r="AX179" s="9"/>
      <c r="AY179" s="2" t="s">
        <v>80</v>
      </c>
      <c r="AZ179" s="9"/>
      <c r="BA179" s="9"/>
      <c r="BB179" s="9"/>
      <c r="BC179" s="9"/>
      <c r="BD179" s="9"/>
      <c r="BE179" s="75">
        <f>IF(N179="základní",J179,0)</f>
        <v>0</v>
      </c>
      <c r="BF179" s="75">
        <f>IF(N179="snížená",J179,0)</f>
        <v>0</v>
      </c>
      <c r="BG179" s="75">
        <f>IF(N179="zákl. přenesená",J179,0)</f>
        <v>0</v>
      </c>
      <c r="BH179" s="75">
        <f>IF(N179="sníž. přenesená",J179,0)</f>
        <v>0</v>
      </c>
      <c r="BI179" s="75">
        <f>IF(N179="nulová",J179,0)</f>
        <v>0</v>
      </c>
      <c r="BJ179" s="2" t="s">
        <v>39</v>
      </c>
      <c r="BK179" s="75">
        <f>ROUND(I179*H179,2)</f>
        <v>0</v>
      </c>
      <c r="BL179" s="2" t="s">
        <v>192</v>
      </c>
      <c r="BM179" s="74" t="s">
        <v>247</v>
      </c>
    </row>
    <row r="180" spans="1:65" ht="15.75" customHeight="1" x14ac:dyDescent="0.2">
      <c r="A180" s="9"/>
      <c r="B180" s="10"/>
      <c r="C180" s="9"/>
      <c r="D180" s="76" t="s">
        <v>89</v>
      </c>
      <c r="E180" s="9"/>
      <c r="F180" s="77" t="s">
        <v>246</v>
      </c>
      <c r="G180" s="9"/>
      <c r="H180" s="9"/>
      <c r="I180" s="103"/>
      <c r="J180" s="103"/>
      <c r="K180" s="103"/>
      <c r="L180" s="10"/>
      <c r="M180" s="78"/>
      <c r="N180" s="9"/>
      <c r="O180" s="9"/>
      <c r="P180" s="9"/>
      <c r="Q180" s="9"/>
      <c r="R180" s="9"/>
      <c r="S180" s="9"/>
      <c r="T180" s="17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2" t="s">
        <v>89</v>
      </c>
      <c r="AU180" s="2" t="s">
        <v>41</v>
      </c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</row>
    <row r="181" spans="1:65" ht="15.75" customHeight="1" x14ac:dyDescent="0.2">
      <c r="A181" s="81"/>
      <c r="B181" s="82"/>
      <c r="C181" s="81"/>
      <c r="D181" s="76" t="s">
        <v>98</v>
      </c>
      <c r="E181" s="81"/>
      <c r="F181" s="84" t="s">
        <v>248</v>
      </c>
      <c r="G181" s="81"/>
      <c r="H181" s="85">
        <v>195.82499999999999</v>
      </c>
      <c r="I181" s="110"/>
      <c r="J181" s="110"/>
      <c r="K181" s="110"/>
      <c r="L181" s="82"/>
      <c r="M181" s="86"/>
      <c r="N181" s="81"/>
      <c r="O181" s="81"/>
      <c r="P181" s="81"/>
      <c r="Q181" s="81"/>
      <c r="R181" s="81"/>
      <c r="S181" s="81"/>
      <c r="T181" s="87"/>
      <c r="U181" s="81"/>
      <c r="V181" s="81"/>
      <c r="W181" s="81"/>
      <c r="X181" s="81"/>
      <c r="Y181" s="81"/>
      <c r="Z181" s="81"/>
      <c r="AA181" s="81"/>
      <c r="AB181" s="81"/>
      <c r="AC181" s="81"/>
      <c r="AD181" s="81"/>
      <c r="AE181" s="81"/>
      <c r="AF181" s="81"/>
      <c r="AG181" s="81"/>
      <c r="AH181" s="81"/>
      <c r="AI181" s="81"/>
      <c r="AJ181" s="81"/>
      <c r="AK181" s="81"/>
      <c r="AL181" s="81"/>
      <c r="AM181" s="81"/>
      <c r="AN181" s="81"/>
      <c r="AO181" s="81"/>
      <c r="AP181" s="81"/>
      <c r="AQ181" s="81"/>
      <c r="AR181" s="81"/>
      <c r="AS181" s="81"/>
      <c r="AT181" s="83" t="s">
        <v>98</v>
      </c>
      <c r="AU181" s="83" t="s">
        <v>41</v>
      </c>
      <c r="AV181" s="81" t="s">
        <v>41</v>
      </c>
      <c r="AW181" s="81" t="s">
        <v>0</v>
      </c>
      <c r="AX181" s="81" t="s">
        <v>39</v>
      </c>
      <c r="AY181" s="83" t="s">
        <v>80</v>
      </c>
      <c r="AZ181" s="81"/>
      <c r="BA181" s="81"/>
      <c r="BB181" s="81"/>
      <c r="BC181" s="81"/>
      <c r="BD181" s="81"/>
      <c r="BE181" s="81"/>
      <c r="BF181" s="81"/>
      <c r="BG181" s="81"/>
      <c r="BH181" s="81"/>
      <c r="BI181" s="81"/>
      <c r="BJ181" s="81"/>
      <c r="BK181" s="81"/>
      <c r="BL181" s="81"/>
      <c r="BM181" s="81"/>
    </row>
    <row r="182" spans="1:65" ht="16.5" customHeight="1" x14ac:dyDescent="0.2">
      <c r="A182" s="9"/>
      <c r="B182" s="10"/>
      <c r="C182" s="65" t="s">
        <v>249</v>
      </c>
      <c r="D182" s="65" t="s">
        <v>83</v>
      </c>
      <c r="E182" s="66" t="s">
        <v>250</v>
      </c>
      <c r="F182" s="67" t="s">
        <v>251</v>
      </c>
      <c r="G182" s="68" t="s">
        <v>120</v>
      </c>
      <c r="H182" s="69">
        <v>234.7</v>
      </c>
      <c r="I182" s="108"/>
      <c r="J182" s="108">
        <f>ROUND(I182*H182,2)</f>
        <v>0</v>
      </c>
      <c r="K182" s="109"/>
      <c r="L182" s="10"/>
      <c r="M182" s="70" t="s">
        <v>6</v>
      </c>
      <c r="N182" s="71" t="s">
        <v>25</v>
      </c>
      <c r="O182" s="72">
        <v>5.8000000000000003E-2</v>
      </c>
      <c r="P182" s="72">
        <f>O182*H182</f>
        <v>13.6126</v>
      </c>
      <c r="Q182" s="72">
        <v>0</v>
      </c>
      <c r="R182" s="72">
        <f>Q182*H182</f>
        <v>0</v>
      </c>
      <c r="S182" s="72">
        <v>0</v>
      </c>
      <c r="T182" s="73">
        <f>S182*H182</f>
        <v>0</v>
      </c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74" t="s">
        <v>192</v>
      </c>
      <c r="AS182" s="9"/>
      <c r="AT182" s="74" t="s">
        <v>83</v>
      </c>
      <c r="AU182" s="74" t="s">
        <v>41</v>
      </c>
      <c r="AV182" s="9"/>
      <c r="AW182" s="9"/>
      <c r="AX182" s="9"/>
      <c r="AY182" s="2" t="s">
        <v>80</v>
      </c>
      <c r="AZ182" s="9"/>
      <c r="BA182" s="9"/>
      <c r="BB182" s="9"/>
      <c r="BC182" s="9"/>
      <c r="BD182" s="9"/>
      <c r="BE182" s="75">
        <f>IF(N182="základní",J182,0)</f>
        <v>0</v>
      </c>
      <c r="BF182" s="75">
        <f>IF(N182="snížená",J182,0)</f>
        <v>0</v>
      </c>
      <c r="BG182" s="75">
        <f>IF(N182="zákl. přenesená",J182,0)</f>
        <v>0</v>
      </c>
      <c r="BH182" s="75">
        <f>IF(N182="sníž. přenesená",J182,0)</f>
        <v>0</v>
      </c>
      <c r="BI182" s="75">
        <f>IF(N182="nulová",J182,0)</f>
        <v>0</v>
      </c>
      <c r="BJ182" s="2" t="s">
        <v>39</v>
      </c>
      <c r="BK182" s="75">
        <f>ROUND(I182*H182,2)</f>
        <v>0</v>
      </c>
      <c r="BL182" s="2" t="s">
        <v>192</v>
      </c>
      <c r="BM182" s="74" t="s">
        <v>252</v>
      </c>
    </row>
    <row r="183" spans="1:65" ht="15.75" customHeight="1" x14ac:dyDescent="0.2">
      <c r="A183" s="9"/>
      <c r="B183" s="10"/>
      <c r="C183" s="9"/>
      <c r="D183" s="76" t="s">
        <v>89</v>
      </c>
      <c r="E183" s="9"/>
      <c r="F183" s="77" t="s">
        <v>253</v>
      </c>
      <c r="G183" s="9"/>
      <c r="H183" s="9"/>
      <c r="I183" s="103"/>
      <c r="J183" s="103"/>
      <c r="K183" s="103"/>
      <c r="L183" s="10"/>
      <c r="M183" s="78"/>
      <c r="N183" s="9"/>
      <c r="O183" s="9"/>
      <c r="P183" s="9"/>
      <c r="Q183" s="9"/>
      <c r="R183" s="9"/>
      <c r="S183" s="9"/>
      <c r="T183" s="17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2" t="s">
        <v>89</v>
      </c>
      <c r="AU183" s="2" t="s">
        <v>41</v>
      </c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</row>
    <row r="184" spans="1:65" ht="15.75" customHeight="1" x14ac:dyDescent="0.2">
      <c r="A184" s="9"/>
      <c r="B184" s="10"/>
      <c r="C184" s="9"/>
      <c r="D184" s="79" t="s">
        <v>91</v>
      </c>
      <c r="E184" s="9"/>
      <c r="F184" s="80" t="s">
        <v>254</v>
      </c>
      <c r="G184" s="9"/>
      <c r="H184" s="9"/>
      <c r="I184" s="103"/>
      <c r="J184" s="103"/>
      <c r="K184" s="103"/>
      <c r="L184" s="10"/>
      <c r="M184" s="78"/>
      <c r="N184" s="9"/>
      <c r="O184" s="9"/>
      <c r="P184" s="9"/>
      <c r="Q184" s="9"/>
      <c r="R184" s="9"/>
      <c r="S184" s="9"/>
      <c r="T184" s="17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2" t="s">
        <v>91</v>
      </c>
      <c r="AU184" s="2" t="s">
        <v>41</v>
      </c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</row>
    <row r="185" spans="1:65" ht="16.5" customHeight="1" x14ac:dyDescent="0.2">
      <c r="A185" s="9"/>
      <c r="B185" s="10"/>
      <c r="C185" s="88" t="s">
        <v>255</v>
      </c>
      <c r="D185" s="88" t="s">
        <v>219</v>
      </c>
      <c r="E185" s="89" t="s">
        <v>256</v>
      </c>
      <c r="F185" s="90" t="s">
        <v>257</v>
      </c>
      <c r="G185" s="91" t="s">
        <v>120</v>
      </c>
      <c r="H185" s="92">
        <v>246.435</v>
      </c>
      <c r="I185" s="111"/>
      <c r="J185" s="111">
        <f>ROUND(I185*H185,2)</f>
        <v>0</v>
      </c>
      <c r="K185" s="112"/>
      <c r="L185" s="93"/>
      <c r="M185" s="94" t="s">
        <v>6</v>
      </c>
      <c r="N185" s="95" t="s">
        <v>25</v>
      </c>
      <c r="O185" s="72">
        <v>0</v>
      </c>
      <c r="P185" s="72">
        <f>O185*H185</f>
        <v>0</v>
      </c>
      <c r="Q185" s="72">
        <v>1.6000000000000001E-4</v>
      </c>
      <c r="R185" s="72">
        <f>Q185*H185</f>
        <v>3.9429600000000002E-2</v>
      </c>
      <c r="S185" s="72">
        <v>0</v>
      </c>
      <c r="T185" s="73">
        <f>S185*H185</f>
        <v>0</v>
      </c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74" t="s">
        <v>222</v>
      </c>
      <c r="AS185" s="9"/>
      <c r="AT185" s="74" t="s">
        <v>219</v>
      </c>
      <c r="AU185" s="74" t="s">
        <v>41</v>
      </c>
      <c r="AV185" s="9"/>
      <c r="AW185" s="9"/>
      <c r="AX185" s="9"/>
      <c r="AY185" s="2" t="s">
        <v>80</v>
      </c>
      <c r="AZ185" s="9"/>
      <c r="BA185" s="9"/>
      <c r="BB185" s="9"/>
      <c r="BC185" s="9"/>
      <c r="BD185" s="9"/>
      <c r="BE185" s="75">
        <f>IF(N185="základní",J185,0)</f>
        <v>0</v>
      </c>
      <c r="BF185" s="75">
        <f>IF(N185="snížená",J185,0)</f>
        <v>0</v>
      </c>
      <c r="BG185" s="75">
        <f>IF(N185="zákl. přenesená",J185,0)</f>
        <v>0</v>
      </c>
      <c r="BH185" s="75">
        <f>IF(N185="sníž. přenesená",J185,0)</f>
        <v>0</v>
      </c>
      <c r="BI185" s="75">
        <f>IF(N185="nulová",J185,0)</f>
        <v>0</v>
      </c>
      <c r="BJ185" s="2" t="s">
        <v>39</v>
      </c>
      <c r="BK185" s="75">
        <f>ROUND(I185*H185,2)</f>
        <v>0</v>
      </c>
      <c r="BL185" s="2" t="s">
        <v>192</v>
      </c>
      <c r="BM185" s="74" t="s">
        <v>258</v>
      </c>
    </row>
    <row r="186" spans="1:65" ht="15.75" customHeight="1" x14ac:dyDescent="0.2">
      <c r="A186" s="9"/>
      <c r="B186" s="10"/>
      <c r="C186" s="9"/>
      <c r="D186" s="76" t="s">
        <v>89</v>
      </c>
      <c r="E186" s="9"/>
      <c r="F186" s="77" t="s">
        <v>257</v>
      </c>
      <c r="G186" s="9"/>
      <c r="H186" s="9"/>
      <c r="I186" s="103"/>
      <c r="J186" s="103"/>
      <c r="K186" s="103"/>
      <c r="L186" s="10"/>
      <c r="M186" s="78"/>
      <c r="N186" s="9"/>
      <c r="O186" s="9"/>
      <c r="P186" s="9"/>
      <c r="Q186" s="9"/>
      <c r="R186" s="9"/>
      <c r="S186" s="9"/>
      <c r="T186" s="17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2" t="s">
        <v>89</v>
      </c>
      <c r="AU186" s="2" t="s">
        <v>41</v>
      </c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</row>
    <row r="187" spans="1:65" ht="15.75" customHeight="1" x14ac:dyDescent="0.2">
      <c r="A187" s="81"/>
      <c r="B187" s="82"/>
      <c r="C187" s="81"/>
      <c r="D187" s="76" t="s">
        <v>98</v>
      </c>
      <c r="E187" s="81"/>
      <c r="F187" s="84" t="s">
        <v>259</v>
      </c>
      <c r="G187" s="81"/>
      <c r="H187" s="85">
        <v>246.435</v>
      </c>
      <c r="I187" s="110"/>
      <c r="J187" s="110"/>
      <c r="K187" s="110"/>
      <c r="L187" s="82"/>
      <c r="M187" s="86"/>
      <c r="N187" s="81"/>
      <c r="O187" s="81"/>
      <c r="P187" s="81"/>
      <c r="Q187" s="81"/>
      <c r="R187" s="81"/>
      <c r="S187" s="81"/>
      <c r="T187" s="87"/>
      <c r="U187" s="81"/>
      <c r="V187" s="81"/>
      <c r="W187" s="81"/>
      <c r="X187" s="81"/>
      <c r="Y187" s="81"/>
      <c r="Z187" s="81"/>
      <c r="AA187" s="81"/>
      <c r="AB187" s="81"/>
      <c r="AC187" s="81"/>
      <c r="AD187" s="81"/>
      <c r="AE187" s="81"/>
      <c r="AF187" s="81"/>
      <c r="AG187" s="81"/>
      <c r="AH187" s="81"/>
      <c r="AI187" s="81"/>
      <c r="AJ187" s="81"/>
      <c r="AK187" s="81"/>
      <c r="AL187" s="81"/>
      <c r="AM187" s="81"/>
      <c r="AN187" s="81"/>
      <c r="AO187" s="81"/>
      <c r="AP187" s="81"/>
      <c r="AQ187" s="81"/>
      <c r="AR187" s="81"/>
      <c r="AS187" s="81"/>
      <c r="AT187" s="83" t="s">
        <v>98</v>
      </c>
      <c r="AU187" s="83" t="s">
        <v>41</v>
      </c>
      <c r="AV187" s="81" t="s">
        <v>41</v>
      </c>
      <c r="AW187" s="81" t="s">
        <v>0</v>
      </c>
      <c r="AX187" s="81" t="s">
        <v>39</v>
      </c>
      <c r="AY187" s="83" t="s">
        <v>80</v>
      </c>
      <c r="AZ187" s="81"/>
      <c r="BA187" s="81"/>
      <c r="BB187" s="81"/>
      <c r="BC187" s="81"/>
      <c r="BD187" s="81"/>
      <c r="BE187" s="81"/>
      <c r="BF187" s="81"/>
      <c r="BG187" s="81"/>
      <c r="BH187" s="81"/>
      <c r="BI187" s="81"/>
      <c r="BJ187" s="81"/>
      <c r="BK187" s="81"/>
      <c r="BL187" s="81"/>
      <c r="BM187" s="81"/>
    </row>
    <row r="188" spans="1:65" ht="16.5" customHeight="1" x14ac:dyDescent="0.2">
      <c r="A188" s="9"/>
      <c r="B188" s="10"/>
      <c r="C188" s="65" t="s">
        <v>260</v>
      </c>
      <c r="D188" s="65" t="s">
        <v>83</v>
      </c>
      <c r="E188" s="66" t="s">
        <v>261</v>
      </c>
      <c r="F188" s="67" t="s">
        <v>262</v>
      </c>
      <c r="G188" s="68" t="s">
        <v>214</v>
      </c>
      <c r="H188" s="69">
        <v>21</v>
      </c>
      <c r="I188" s="108"/>
      <c r="J188" s="108">
        <f>ROUND(I188*H188,2)</f>
        <v>0</v>
      </c>
      <c r="K188" s="109"/>
      <c r="L188" s="10"/>
      <c r="M188" s="70" t="s">
        <v>6</v>
      </c>
      <c r="N188" s="71" t="s">
        <v>25</v>
      </c>
      <c r="O188" s="72">
        <v>0.78</v>
      </c>
      <c r="P188" s="72">
        <f>O188*H188</f>
        <v>16.38</v>
      </c>
      <c r="Q188" s="72">
        <v>0</v>
      </c>
      <c r="R188" s="72">
        <f>Q188*H188</f>
        <v>0</v>
      </c>
      <c r="S188" s="72">
        <v>0</v>
      </c>
      <c r="T188" s="73">
        <f>S188*H188</f>
        <v>0</v>
      </c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74" t="s">
        <v>192</v>
      </c>
      <c r="AS188" s="9"/>
      <c r="AT188" s="74" t="s">
        <v>83</v>
      </c>
      <c r="AU188" s="74" t="s">
        <v>41</v>
      </c>
      <c r="AV188" s="9"/>
      <c r="AW188" s="9"/>
      <c r="AX188" s="9"/>
      <c r="AY188" s="2" t="s">
        <v>80</v>
      </c>
      <c r="AZ188" s="9"/>
      <c r="BA188" s="9"/>
      <c r="BB188" s="9"/>
      <c r="BC188" s="9"/>
      <c r="BD188" s="9"/>
      <c r="BE188" s="75">
        <f>IF(N188="základní",J188,0)</f>
        <v>0</v>
      </c>
      <c r="BF188" s="75">
        <f>IF(N188="snížená",J188,0)</f>
        <v>0</v>
      </c>
      <c r="BG188" s="75">
        <f>IF(N188="zákl. přenesená",J188,0)</f>
        <v>0</v>
      </c>
      <c r="BH188" s="75">
        <f>IF(N188="sníž. přenesená",J188,0)</f>
        <v>0</v>
      </c>
      <c r="BI188" s="75">
        <f>IF(N188="nulová",J188,0)</f>
        <v>0</v>
      </c>
      <c r="BJ188" s="2" t="s">
        <v>39</v>
      </c>
      <c r="BK188" s="75">
        <f>ROUND(I188*H188,2)</f>
        <v>0</v>
      </c>
      <c r="BL188" s="2" t="s">
        <v>192</v>
      </c>
      <c r="BM188" s="74" t="s">
        <v>263</v>
      </c>
    </row>
    <row r="189" spans="1:65" ht="15.75" customHeight="1" x14ac:dyDescent="0.2">
      <c r="A189" s="9"/>
      <c r="B189" s="10"/>
      <c r="C189" s="9"/>
      <c r="D189" s="76" t="s">
        <v>89</v>
      </c>
      <c r="E189" s="9"/>
      <c r="F189" s="77" t="s">
        <v>264</v>
      </c>
      <c r="G189" s="9"/>
      <c r="H189" s="9"/>
      <c r="I189" s="103"/>
      <c r="J189" s="103"/>
      <c r="K189" s="103"/>
      <c r="L189" s="10"/>
      <c r="M189" s="78"/>
      <c r="N189" s="9"/>
      <c r="O189" s="9"/>
      <c r="P189" s="9"/>
      <c r="Q189" s="9"/>
      <c r="R189" s="9"/>
      <c r="S189" s="9"/>
      <c r="T189" s="17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2" t="s">
        <v>89</v>
      </c>
      <c r="AU189" s="2" t="s">
        <v>41</v>
      </c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</row>
    <row r="190" spans="1:65" ht="15.75" customHeight="1" x14ac:dyDescent="0.2">
      <c r="A190" s="9"/>
      <c r="B190" s="10"/>
      <c r="C190" s="9"/>
      <c r="D190" s="79" t="s">
        <v>91</v>
      </c>
      <c r="E190" s="9"/>
      <c r="F190" s="80" t="s">
        <v>265</v>
      </c>
      <c r="G190" s="9"/>
      <c r="H190" s="9"/>
      <c r="I190" s="103"/>
      <c r="J190" s="103"/>
      <c r="K190" s="103"/>
      <c r="L190" s="10"/>
      <c r="M190" s="78"/>
      <c r="N190" s="9"/>
      <c r="O190" s="9"/>
      <c r="P190" s="9"/>
      <c r="Q190" s="9"/>
      <c r="R190" s="9"/>
      <c r="S190" s="9"/>
      <c r="T190" s="17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2" t="s">
        <v>91</v>
      </c>
      <c r="AU190" s="2" t="s">
        <v>41</v>
      </c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</row>
    <row r="191" spans="1:65" ht="16.5" customHeight="1" x14ac:dyDescent="0.2">
      <c r="A191" s="9"/>
      <c r="B191" s="10"/>
      <c r="C191" s="88" t="s">
        <v>266</v>
      </c>
      <c r="D191" s="88" t="s">
        <v>219</v>
      </c>
      <c r="E191" s="89" t="s">
        <v>267</v>
      </c>
      <c r="F191" s="90" t="s">
        <v>268</v>
      </c>
      <c r="G191" s="91" t="s">
        <v>214</v>
      </c>
      <c r="H191" s="92">
        <v>21</v>
      </c>
      <c r="I191" s="111"/>
      <c r="J191" s="111">
        <f>ROUND(I191*H191,2)</f>
        <v>0</v>
      </c>
      <c r="K191" s="112"/>
      <c r="L191" s="93"/>
      <c r="M191" s="94" t="s">
        <v>6</v>
      </c>
      <c r="N191" s="95" t="s">
        <v>25</v>
      </c>
      <c r="O191" s="72">
        <v>0</v>
      </c>
      <c r="P191" s="72">
        <f>O191*H191</f>
        <v>0</v>
      </c>
      <c r="Q191" s="72">
        <v>6.3000000000000003E-4</v>
      </c>
      <c r="R191" s="72">
        <f>Q191*H191</f>
        <v>1.323E-2</v>
      </c>
      <c r="S191" s="72">
        <v>0</v>
      </c>
      <c r="T191" s="73">
        <f>S191*H191</f>
        <v>0</v>
      </c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74" t="s">
        <v>222</v>
      </c>
      <c r="AS191" s="9"/>
      <c r="AT191" s="74" t="s">
        <v>219</v>
      </c>
      <c r="AU191" s="74" t="s">
        <v>41</v>
      </c>
      <c r="AV191" s="9"/>
      <c r="AW191" s="9"/>
      <c r="AX191" s="9"/>
      <c r="AY191" s="2" t="s">
        <v>80</v>
      </c>
      <c r="AZ191" s="9"/>
      <c r="BA191" s="9"/>
      <c r="BB191" s="9"/>
      <c r="BC191" s="9"/>
      <c r="BD191" s="9"/>
      <c r="BE191" s="75">
        <f>IF(N191="základní",J191,0)</f>
        <v>0</v>
      </c>
      <c r="BF191" s="75">
        <f>IF(N191="snížená",J191,0)</f>
        <v>0</v>
      </c>
      <c r="BG191" s="75">
        <f>IF(N191="zákl. přenesená",J191,0)</f>
        <v>0</v>
      </c>
      <c r="BH191" s="75">
        <f>IF(N191="sníž. přenesená",J191,0)</f>
        <v>0</v>
      </c>
      <c r="BI191" s="75">
        <f>IF(N191="nulová",J191,0)</f>
        <v>0</v>
      </c>
      <c r="BJ191" s="2" t="s">
        <v>39</v>
      </c>
      <c r="BK191" s="75">
        <f>ROUND(I191*H191,2)</f>
        <v>0</v>
      </c>
      <c r="BL191" s="2" t="s">
        <v>192</v>
      </c>
      <c r="BM191" s="74" t="s">
        <v>269</v>
      </c>
    </row>
    <row r="192" spans="1:65" ht="15.75" customHeight="1" x14ac:dyDescent="0.2">
      <c r="A192" s="9"/>
      <c r="B192" s="10"/>
      <c r="C192" s="9"/>
      <c r="D192" s="76" t="s">
        <v>89</v>
      </c>
      <c r="E192" s="9"/>
      <c r="F192" s="77" t="s">
        <v>268</v>
      </c>
      <c r="G192" s="9"/>
      <c r="H192" s="9"/>
      <c r="I192" s="103"/>
      <c r="J192" s="103"/>
      <c r="K192" s="103"/>
      <c r="L192" s="10"/>
      <c r="M192" s="78"/>
      <c r="N192" s="9"/>
      <c r="O192" s="9"/>
      <c r="P192" s="9"/>
      <c r="Q192" s="9"/>
      <c r="R192" s="9"/>
      <c r="S192" s="9"/>
      <c r="T192" s="17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2" t="s">
        <v>89</v>
      </c>
      <c r="AU192" s="2" t="s">
        <v>41</v>
      </c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</row>
    <row r="193" spans="1:65" ht="16.5" customHeight="1" x14ac:dyDescent="0.2">
      <c r="A193" s="9"/>
      <c r="B193" s="10"/>
      <c r="C193" s="88" t="s">
        <v>270</v>
      </c>
      <c r="D193" s="88" t="s">
        <v>219</v>
      </c>
      <c r="E193" s="89" t="s">
        <v>271</v>
      </c>
      <c r="F193" s="90" t="s">
        <v>272</v>
      </c>
      <c r="G193" s="91" t="s">
        <v>214</v>
      </c>
      <c r="H193" s="92">
        <v>21</v>
      </c>
      <c r="I193" s="111"/>
      <c r="J193" s="111">
        <f>ROUND(I193*H193,2)</f>
        <v>0</v>
      </c>
      <c r="K193" s="112"/>
      <c r="L193" s="93"/>
      <c r="M193" s="94" t="s">
        <v>6</v>
      </c>
      <c r="N193" s="95" t="s">
        <v>25</v>
      </c>
      <c r="O193" s="72">
        <v>0</v>
      </c>
      <c r="P193" s="72">
        <f>O193*H193</f>
        <v>0</v>
      </c>
      <c r="Q193" s="72">
        <v>1.32E-3</v>
      </c>
      <c r="R193" s="72">
        <f>Q193*H193</f>
        <v>2.7720000000000002E-2</v>
      </c>
      <c r="S193" s="72">
        <v>0</v>
      </c>
      <c r="T193" s="73">
        <f>S193*H193</f>
        <v>0</v>
      </c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74" t="s">
        <v>222</v>
      </c>
      <c r="AS193" s="9"/>
      <c r="AT193" s="74" t="s">
        <v>219</v>
      </c>
      <c r="AU193" s="74" t="s">
        <v>41</v>
      </c>
      <c r="AV193" s="9"/>
      <c r="AW193" s="9"/>
      <c r="AX193" s="9"/>
      <c r="AY193" s="2" t="s">
        <v>80</v>
      </c>
      <c r="AZ193" s="9"/>
      <c r="BA193" s="9"/>
      <c r="BB193" s="9"/>
      <c r="BC193" s="9"/>
      <c r="BD193" s="9"/>
      <c r="BE193" s="75">
        <f>IF(N193="základní",J193,0)</f>
        <v>0</v>
      </c>
      <c r="BF193" s="75">
        <f>IF(N193="snížená",J193,0)</f>
        <v>0</v>
      </c>
      <c r="BG193" s="75">
        <f>IF(N193="zákl. přenesená",J193,0)</f>
        <v>0</v>
      </c>
      <c r="BH193" s="75">
        <f>IF(N193="sníž. přenesená",J193,0)</f>
        <v>0</v>
      </c>
      <c r="BI193" s="75">
        <f>IF(N193="nulová",J193,0)</f>
        <v>0</v>
      </c>
      <c r="BJ193" s="2" t="s">
        <v>39</v>
      </c>
      <c r="BK193" s="75">
        <f>ROUND(I193*H193,2)</f>
        <v>0</v>
      </c>
      <c r="BL193" s="2" t="s">
        <v>192</v>
      </c>
      <c r="BM193" s="74" t="s">
        <v>273</v>
      </c>
    </row>
    <row r="194" spans="1:65" ht="15.75" customHeight="1" x14ac:dyDescent="0.2">
      <c r="A194" s="9"/>
      <c r="B194" s="10"/>
      <c r="C194" s="9"/>
      <c r="D194" s="76" t="s">
        <v>89</v>
      </c>
      <c r="E194" s="9"/>
      <c r="F194" s="77" t="s">
        <v>272</v>
      </c>
      <c r="G194" s="9"/>
      <c r="H194" s="9"/>
      <c r="I194" s="103"/>
      <c r="J194" s="103"/>
      <c r="K194" s="103"/>
      <c r="L194" s="10"/>
      <c r="M194" s="78"/>
      <c r="N194" s="9"/>
      <c r="O194" s="9"/>
      <c r="P194" s="9"/>
      <c r="Q194" s="9"/>
      <c r="R194" s="9"/>
      <c r="S194" s="9"/>
      <c r="T194" s="17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2" t="s">
        <v>89</v>
      </c>
      <c r="AU194" s="2" t="s">
        <v>41</v>
      </c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</row>
    <row r="195" spans="1:65" ht="16.5" customHeight="1" x14ac:dyDescent="0.2">
      <c r="A195" s="9"/>
      <c r="B195" s="10"/>
      <c r="C195" s="65" t="s">
        <v>274</v>
      </c>
      <c r="D195" s="65" t="s">
        <v>83</v>
      </c>
      <c r="E195" s="66" t="s">
        <v>275</v>
      </c>
      <c r="F195" s="67" t="s">
        <v>276</v>
      </c>
      <c r="G195" s="68" t="s">
        <v>214</v>
      </c>
      <c r="H195" s="69">
        <v>32</v>
      </c>
      <c r="I195" s="108"/>
      <c r="J195" s="108">
        <f>ROUND(I195*H195,2)</f>
        <v>0</v>
      </c>
      <c r="K195" s="109"/>
      <c r="L195" s="10"/>
      <c r="M195" s="70" t="s">
        <v>6</v>
      </c>
      <c r="N195" s="71" t="s">
        <v>25</v>
      </c>
      <c r="O195" s="72">
        <v>0.2</v>
      </c>
      <c r="P195" s="72">
        <f>O195*H195</f>
        <v>6.4</v>
      </c>
      <c r="Q195" s="72">
        <v>0</v>
      </c>
      <c r="R195" s="72">
        <f>Q195*H195</f>
        <v>0</v>
      </c>
      <c r="S195" s="72">
        <v>0</v>
      </c>
      <c r="T195" s="73">
        <f>S195*H195</f>
        <v>0</v>
      </c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74" t="s">
        <v>192</v>
      </c>
      <c r="AS195" s="9"/>
      <c r="AT195" s="74" t="s">
        <v>83</v>
      </c>
      <c r="AU195" s="74" t="s">
        <v>41</v>
      </c>
      <c r="AV195" s="9"/>
      <c r="AW195" s="9"/>
      <c r="AX195" s="9"/>
      <c r="AY195" s="2" t="s">
        <v>80</v>
      </c>
      <c r="AZ195" s="9"/>
      <c r="BA195" s="9"/>
      <c r="BB195" s="9"/>
      <c r="BC195" s="9"/>
      <c r="BD195" s="9"/>
      <c r="BE195" s="75">
        <f>IF(N195="základní",J195,0)</f>
        <v>0</v>
      </c>
      <c r="BF195" s="75">
        <f>IF(N195="snížená",J195,0)</f>
        <v>0</v>
      </c>
      <c r="BG195" s="75">
        <f>IF(N195="zákl. přenesená",J195,0)</f>
        <v>0</v>
      </c>
      <c r="BH195" s="75">
        <f>IF(N195="sníž. přenesená",J195,0)</f>
        <v>0</v>
      </c>
      <c r="BI195" s="75">
        <f>IF(N195="nulová",J195,0)</f>
        <v>0</v>
      </c>
      <c r="BJ195" s="2" t="s">
        <v>39</v>
      </c>
      <c r="BK195" s="75">
        <f>ROUND(I195*H195,2)</f>
        <v>0</v>
      </c>
      <c r="BL195" s="2" t="s">
        <v>192</v>
      </c>
      <c r="BM195" s="74" t="s">
        <v>277</v>
      </c>
    </row>
    <row r="196" spans="1:65" ht="15.75" customHeight="1" x14ac:dyDescent="0.2">
      <c r="A196" s="9"/>
      <c r="B196" s="10"/>
      <c r="C196" s="9"/>
      <c r="D196" s="76" t="s">
        <v>89</v>
      </c>
      <c r="E196" s="9"/>
      <c r="F196" s="77" t="s">
        <v>278</v>
      </c>
      <c r="G196" s="9"/>
      <c r="H196" s="9"/>
      <c r="I196" s="103"/>
      <c r="J196" s="103"/>
      <c r="K196" s="103"/>
      <c r="L196" s="10"/>
      <c r="M196" s="78"/>
      <c r="N196" s="9"/>
      <c r="O196" s="9"/>
      <c r="P196" s="9"/>
      <c r="Q196" s="9"/>
      <c r="R196" s="9"/>
      <c r="S196" s="9"/>
      <c r="T196" s="17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2" t="s">
        <v>89</v>
      </c>
      <c r="AU196" s="2" t="s">
        <v>41</v>
      </c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</row>
    <row r="197" spans="1:65" ht="15.75" customHeight="1" x14ac:dyDescent="0.2">
      <c r="A197" s="9"/>
      <c r="B197" s="10"/>
      <c r="C197" s="9"/>
      <c r="D197" s="79" t="s">
        <v>91</v>
      </c>
      <c r="E197" s="9"/>
      <c r="F197" s="80" t="s">
        <v>279</v>
      </c>
      <c r="G197" s="9"/>
      <c r="H197" s="9"/>
      <c r="I197" s="103"/>
      <c r="J197" s="103"/>
      <c r="K197" s="103"/>
      <c r="L197" s="10"/>
      <c r="M197" s="78"/>
      <c r="N197" s="9"/>
      <c r="O197" s="9"/>
      <c r="P197" s="9"/>
      <c r="Q197" s="9"/>
      <c r="R197" s="9"/>
      <c r="S197" s="9"/>
      <c r="T197" s="17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2" t="s">
        <v>91</v>
      </c>
      <c r="AU197" s="2" t="s">
        <v>41</v>
      </c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</row>
    <row r="198" spans="1:65" ht="16.5" customHeight="1" x14ac:dyDescent="0.2">
      <c r="A198" s="9"/>
      <c r="B198" s="10"/>
      <c r="C198" s="88" t="s">
        <v>280</v>
      </c>
      <c r="D198" s="88" t="s">
        <v>219</v>
      </c>
      <c r="E198" s="89" t="s">
        <v>281</v>
      </c>
      <c r="F198" s="90" t="s">
        <v>282</v>
      </c>
      <c r="G198" s="91" t="s">
        <v>214</v>
      </c>
      <c r="H198" s="92">
        <v>32</v>
      </c>
      <c r="I198" s="111"/>
      <c r="J198" s="111">
        <f>ROUND(I198*H198,2)</f>
        <v>0</v>
      </c>
      <c r="K198" s="112"/>
      <c r="L198" s="93"/>
      <c r="M198" s="94" t="s">
        <v>6</v>
      </c>
      <c r="N198" s="95" t="s">
        <v>25</v>
      </c>
      <c r="O198" s="72">
        <v>0</v>
      </c>
      <c r="P198" s="72">
        <f>O198*H198</f>
        <v>0</v>
      </c>
      <c r="Q198" s="72">
        <v>5.0000000000000002E-5</v>
      </c>
      <c r="R198" s="72">
        <f>Q198*H198</f>
        <v>1.6000000000000001E-3</v>
      </c>
      <c r="S198" s="72">
        <v>0</v>
      </c>
      <c r="T198" s="73">
        <f>S198*H198</f>
        <v>0</v>
      </c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74" t="s">
        <v>222</v>
      </c>
      <c r="AS198" s="9"/>
      <c r="AT198" s="74" t="s">
        <v>219</v>
      </c>
      <c r="AU198" s="74" t="s">
        <v>41</v>
      </c>
      <c r="AV198" s="9"/>
      <c r="AW198" s="9"/>
      <c r="AX198" s="9"/>
      <c r="AY198" s="2" t="s">
        <v>80</v>
      </c>
      <c r="AZ198" s="9"/>
      <c r="BA198" s="9"/>
      <c r="BB198" s="9"/>
      <c r="BC198" s="9"/>
      <c r="BD198" s="9"/>
      <c r="BE198" s="75">
        <f>IF(N198="základní",J198,0)</f>
        <v>0</v>
      </c>
      <c r="BF198" s="75">
        <f>IF(N198="snížená",J198,0)</f>
        <v>0</v>
      </c>
      <c r="BG198" s="75">
        <f>IF(N198="zákl. přenesená",J198,0)</f>
        <v>0</v>
      </c>
      <c r="BH198" s="75">
        <f>IF(N198="sníž. přenesená",J198,0)</f>
        <v>0</v>
      </c>
      <c r="BI198" s="75">
        <f>IF(N198="nulová",J198,0)</f>
        <v>0</v>
      </c>
      <c r="BJ198" s="2" t="s">
        <v>39</v>
      </c>
      <c r="BK198" s="75">
        <f>ROUND(I198*H198,2)</f>
        <v>0</v>
      </c>
      <c r="BL198" s="2" t="s">
        <v>192</v>
      </c>
      <c r="BM198" s="74" t="s">
        <v>283</v>
      </c>
    </row>
    <row r="199" spans="1:65" ht="15.75" customHeight="1" x14ac:dyDescent="0.2">
      <c r="A199" s="9"/>
      <c r="B199" s="10"/>
      <c r="C199" s="9"/>
      <c r="D199" s="76" t="s">
        <v>89</v>
      </c>
      <c r="E199" s="9"/>
      <c r="F199" s="77" t="s">
        <v>282</v>
      </c>
      <c r="G199" s="9"/>
      <c r="H199" s="9"/>
      <c r="I199" s="103"/>
      <c r="J199" s="103"/>
      <c r="K199" s="103"/>
      <c r="L199" s="10"/>
      <c r="M199" s="78"/>
      <c r="N199" s="9"/>
      <c r="O199" s="9"/>
      <c r="P199" s="9"/>
      <c r="Q199" s="9"/>
      <c r="R199" s="9"/>
      <c r="S199" s="9"/>
      <c r="T199" s="17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2" t="s">
        <v>89</v>
      </c>
      <c r="AU199" s="2" t="s">
        <v>41</v>
      </c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</row>
    <row r="200" spans="1:65" ht="21.75" customHeight="1" x14ac:dyDescent="0.2">
      <c r="A200" s="9"/>
      <c r="B200" s="10"/>
      <c r="C200" s="65" t="s">
        <v>222</v>
      </c>
      <c r="D200" s="65" t="s">
        <v>83</v>
      </c>
      <c r="E200" s="66" t="s">
        <v>284</v>
      </c>
      <c r="F200" s="67" t="s">
        <v>285</v>
      </c>
      <c r="G200" s="68" t="s">
        <v>120</v>
      </c>
      <c r="H200" s="69">
        <v>250</v>
      </c>
      <c r="I200" s="108"/>
      <c r="J200" s="108">
        <f>ROUND(I200*H200,2)</f>
        <v>0</v>
      </c>
      <c r="K200" s="109"/>
      <c r="L200" s="10"/>
      <c r="M200" s="70" t="s">
        <v>6</v>
      </c>
      <c r="N200" s="71" t="s">
        <v>25</v>
      </c>
      <c r="O200" s="72">
        <v>0.03</v>
      </c>
      <c r="P200" s="72">
        <f>O200*H200</f>
        <v>7.5</v>
      </c>
      <c r="Q200" s="72">
        <v>0</v>
      </c>
      <c r="R200" s="72">
        <f>Q200*H200</f>
        <v>0</v>
      </c>
      <c r="S200" s="72">
        <v>0</v>
      </c>
      <c r="T200" s="73">
        <f>S200*H200</f>
        <v>0</v>
      </c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74" t="s">
        <v>192</v>
      </c>
      <c r="AS200" s="9"/>
      <c r="AT200" s="74" t="s">
        <v>83</v>
      </c>
      <c r="AU200" s="74" t="s">
        <v>41</v>
      </c>
      <c r="AV200" s="9"/>
      <c r="AW200" s="9"/>
      <c r="AX200" s="9"/>
      <c r="AY200" s="2" t="s">
        <v>80</v>
      </c>
      <c r="AZ200" s="9"/>
      <c r="BA200" s="9"/>
      <c r="BB200" s="9"/>
      <c r="BC200" s="9"/>
      <c r="BD200" s="9"/>
      <c r="BE200" s="75">
        <f>IF(N200="základní",J200,0)</f>
        <v>0</v>
      </c>
      <c r="BF200" s="75">
        <f>IF(N200="snížená",J200,0)</f>
        <v>0</v>
      </c>
      <c r="BG200" s="75">
        <f>IF(N200="zákl. přenesená",J200,0)</f>
        <v>0</v>
      </c>
      <c r="BH200" s="75">
        <f>IF(N200="sníž. přenesená",J200,0)</f>
        <v>0</v>
      </c>
      <c r="BI200" s="75">
        <f>IF(N200="nulová",J200,0)</f>
        <v>0</v>
      </c>
      <c r="BJ200" s="2" t="s">
        <v>39</v>
      </c>
      <c r="BK200" s="75">
        <f>ROUND(I200*H200,2)</f>
        <v>0</v>
      </c>
      <c r="BL200" s="2" t="s">
        <v>192</v>
      </c>
      <c r="BM200" s="74" t="s">
        <v>286</v>
      </c>
    </row>
    <row r="201" spans="1:65" ht="15.75" customHeight="1" x14ac:dyDescent="0.2">
      <c r="A201" s="9"/>
      <c r="B201" s="10"/>
      <c r="C201" s="9"/>
      <c r="D201" s="76" t="s">
        <v>89</v>
      </c>
      <c r="E201" s="9"/>
      <c r="F201" s="77" t="s">
        <v>287</v>
      </c>
      <c r="G201" s="9"/>
      <c r="H201" s="9"/>
      <c r="I201" s="103"/>
      <c r="J201" s="103"/>
      <c r="K201" s="103"/>
      <c r="L201" s="10"/>
      <c r="M201" s="78"/>
      <c r="N201" s="9"/>
      <c r="O201" s="9"/>
      <c r="P201" s="9"/>
      <c r="Q201" s="9"/>
      <c r="R201" s="9"/>
      <c r="S201" s="9"/>
      <c r="T201" s="17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2" t="s">
        <v>89</v>
      </c>
      <c r="AU201" s="2" t="s">
        <v>41</v>
      </c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</row>
    <row r="202" spans="1:65" ht="15.75" customHeight="1" x14ac:dyDescent="0.2">
      <c r="A202" s="9"/>
      <c r="B202" s="10"/>
      <c r="C202" s="9"/>
      <c r="D202" s="79" t="s">
        <v>91</v>
      </c>
      <c r="E202" s="9"/>
      <c r="F202" s="80" t="s">
        <v>288</v>
      </c>
      <c r="G202" s="9"/>
      <c r="H202" s="9"/>
      <c r="I202" s="103"/>
      <c r="J202" s="103"/>
      <c r="K202" s="103"/>
      <c r="L202" s="10"/>
      <c r="M202" s="78"/>
      <c r="N202" s="9"/>
      <c r="O202" s="9"/>
      <c r="P202" s="9"/>
      <c r="Q202" s="9"/>
      <c r="R202" s="9"/>
      <c r="S202" s="9"/>
      <c r="T202" s="17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2" t="s">
        <v>91</v>
      </c>
      <c r="AU202" s="2" t="s">
        <v>41</v>
      </c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</row>
    <row r="203" spans="1:65" ht="16.5" customHeight="1" x14ac:dyDescent="0.2">
      <c r="A203" s="9"/>
      <c r="B203" s="10"/>
      <c r="C203" s="88" t="s">
        <v>289</v>
      </c>
      <c r="D203" s="88" t="s">
        <v>219</v>
      </c>
      <c r="E203" s="89" t="s">
        <v>290</v>
      </c>
      <c r="F203" s="90" t="s">
        <v>291</v>
      </c>
      <c r="G203" s="91" t="s">
        <v>120</v>
      </c>
      <c r="H203" s="92">
        <v>287.5</v>
      </c>
      <c r="I203" s="111"/>
      <c r="J203" s="111">
        <f>ROUND(I203*H203,2)</f>
        <v>0</v>
      </c>
      <c r="K203" s="112"/>
      <c r="L203" s="93"/>
      <c r="M203" s="94" t="s">
        <v>6</v>
      </c>
      <c r="N203" s="95" t="s">
        <v>25</v>
      </c>
      <c r="O203" s="72">
        <v>0</v>
      </c>
      <c r="P203" s="72">
        <f>O203*H203</f>
        <v>0</v>
      </c>
      <c r="Q203" s="72">
        <v>5.0000000000000002E-5</v>
      </c>
      <c r="R203" s="72">
        <f>Q203*H203</f>
        <v>1.4375000000000001E-2</v>
      </c>
      <c r="S203" s="72">
        <v>0</v>
      </c>
      <c r="T203" s="73">
        <f>S203*H203</f>
        <v>0</v>
      </c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74" t="s">
        <v>222</v>
      </c>
      <c r="AS203" s="9"/>
      <c r="AT203" s="74" t="s">
        <v>219</v>
      </c>
      <c r="AU203" s="74" t="s">
        <v>41</v>
      </c>
      <c r="AV203" s="9"/>
      <c r="AW203" s="9"/>
      <c r="AX203" s="9"/>
      <c r="AY203" s="2" t="s">
        <v>80</v>
      </c>
      <c r="AZ203" s="9"/>
      <c r="BA203" s="9"/>
      <c r="BB203" s="9"/>
      <c r="BC203" s="9"/>
      <c r="BD203" s="9"/>
      <c r="BE203" s="75">
        <f>IF(N203="základní",J203,0)</f>
        <v>0</v>
      </c>
      <c r="BF203" s="75">
        <f>IF(N203="snížená",J203,0)</f>
        <v>0</v>
      </c>
      <c r="BG203" s="75">
        <f>IF(N203="zákl. přenesená",J203,0)</f>
        <v>0</v>
      </c>
      <c r="BH203" s="75">
        <f>IF(N203="sníž. přenesená",J203,0)</f>
        <v>0</v>
      </c>
      <c r="BI203" s="75">
        <f>IF(N203="nulová",J203,0)</f>
        <v>0</v>
      </c>
      <c r="BJ203" s="2" t="s">
        <v>39</v>
      </c>
      <c r="BK203" s="75">
        <f>ROUND(I203*H203,2)</f>
        <v>0</v>
      </c>
      <c r="BL203" s="2" t="s">
        <v>192</v>
      </c>
      <c r="BM203" s="74" t="s">
        <v>292</v>
      </c>
    </row>
    <row r="204" spans="1:65" ht="15.75" customHeight="1" x14ac:dyDescent="0.2">
      <c r="A204" s="9"/>
      <c r="B204" s="10"/>
      <c r="C204" s="9"/>
      <c r="D204" s="76" t="s">
        <v>89</v>
      </c>
      <c r="E204" s="9"/>
      <c r="F204" s="77" t="s">
        <v>291</v>
      </c>
      <c r="G204" s="9"/>
      <c r="H204" s="9"/>
      <c r="I204" s="103"/>
      <c r="J204" s="103"/>
      <c r="K204" s="103"/>
      <c r="L204" s="10"/>
      <c r="M204" s="78"/>
      <c r="N204" s="9"/>
      <c r="O204" s="9"/>
      <c r="P204" s="9"/>
      <c r="Q204" s="9"/>
      <c r="R204" s="9"/>
      <c r="S204" s="9"/>
      <c r="T204" s="17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2" t="s">
        <v>89</v>
      </c>
      <c r="AU204" s="2" t="s">
        <v>41</v>
      </c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</row>
    <row r="205" spans="1:65" ht="15.75" customHeight="1" x14ac:dyDescent="0.2">
      <c r="A205" s="81"/>
      <c r="B205" s="82"/>
      <c r="C205" s="81"/>
      <c r="D205" s="76" t="s">
        <v>98</v>
      </c>
      <c r="E205" s="81"/>
      <c r="F205" s="84" t="s">
        <v>293</v>
      </c>
      <c r="G205" s="81"/>
      <c r="H205" s="85">
        <v>287.5</v>
      </c>
      <c r="I205" s="110"/>
      <c r="J205" s="110"/>
      <c r="K205" s="110"/>
      <c r="L205" s="82"/>
      <c r="M205" s="86"/>
      <c r="N205" s="81"/>
      <c r="O205" s="81"/>
      <c r="P205" s="81"/>
      <c r="Q205" s="81"/>
      <c r="R205" s="81"/>
      <c r="S205" s="81"/>
      <c r="T205" s="87"/>
      <c r="U205" s="81"/>
      <c r="V205" s="81"/>
      <c r="W205" s="81"/>
      <c r="X205" s="81"/>
      <c r="Y205" s="81"/>
      <c r="Z205" s="81"/>
      <c r="AA205" s="81"/>
      <c r="AB205" s="81"/>
      <c r="AC205" s="81"/>
      <c r="AD205" s="81"/>
      <c r="AE205" s="81"/>
      <c r="AF205" s="81"/>
      <c r="AG205" s="81"/>
      <c r="AH205" s="81"/>
      <c r="AI205" s="81"/>
      <c r="AJ205" s="81"/>
      <c r="AK205" s="81"/>
      <c r="AL205" s="81"/>
      <c r="AM205" s="81"/>
      <c r="AN205" s="81"/>
      <c r="AO205" s="81"/>
      <c r="AP205" s="81"/>
      <c r="AQ205" s="81"/>
      <c r="AR205" s="81"/>
      <c r="AS205" s="81"/>
      <c r="AT205" s="83" t="s">
        <v>98</v>
      </c>
      <c r="AU205" s="83" t="s">
        <v>41</v>
      </c>
      <c r="AV205" s="81" t="s">
        <v>41</v>
      </c>
      <c r="AW205" s="81" t="s">
        <v>0</v>
      </c>
      <c r="AX205" s="81" t="s">
        <v>39</v>
      </c>
      <c r="AY205" s="83" t="s">
        <v>80</v>
      </c>
      <c r="AZ205" s="81"/>
      <c r="BA205" s="81"/>
      <c r="BB205" s="81"/>
      <c r="BC205" s="81"/>
      <c r="BD205" s="81"/>
      <c r="BE205" s="81"/>
      <c r="BF205" s="81"/>
      <c r="BG205" s="81"/>
      <c r="BH205" s="81"/>
      <c r="BI205" s="81"/>
      <c r="BJ205" s="81"/>
      <c r="BK205" s="81"/>
      <c r="BL205" s="81"/>
      <c r="BM205" s="81"/>
    </row>
    <row r="206" spans="1:65" ht="16.5" customHeight="1" x14ac:dyDescent="0.2">
      <c r="A206" s="9"/>
      <c r="B206" s="10"/>
      <c r="C206" s="65" t="s">
        <v>294</v>
      </c>
      <c r="D206" s="65" t="s">
        <v>83</v>
      </c>
      <c r="E206" s="66" t="s">
        <v>295</v>
      </c>
      <c r="F206" s="67" t="s">
        <v>296</v>
      </c>
      <c r="G206" s="68" t="s">
        <v>120</v>
      </c>
      <c r="H206" s="69">
        <v>345</v>
      </c>
      <c r="I206" s="108"/>
      <c r="J206" s="108">
        <f>ROUND(I206*H206,2)</f>
        <v>0</v>
      </c>
      <c r="K206" s="109"/>
      <c r="L206" s="10"/>
      <c r="M206" s="70" t="s">
        <v>6</v>
      </c>
      <c r="N206" s="71" t="s">
        <v>25</v>
      </c>
      <c r="O206" s="72">
        <v>9.8000000000000004E-2</v>
      </c>
      <c r="P206" s="72">
        <f>O206*H206</f>
        <v>33.81</v>
      </c>
      <c r="Q206" s="72">
        <v>0</v>
      </c>
      <c r="R206" s="72">
        <f>Q206*H206</f>
        <v>0</v>
      </c>
      <c r="S206" s="72">
        <v>0</v>
      </c>
      <c r="T206" s="73">
        <f>S206*H206</f>
        <v>0</v>
      </c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74" t="s">
        <v>192</v>
      </c>
      <c r="AS206" s="9"/>
      <c r="AT206" s="74" t="s">
        <v>83</v>
      </c>
      <c r="AU206" s="74" t="s">
        <v>41</v>
      </c>
      <c r="AV206" s="9"/>
      <c r="AW206" s="9"/>
      <c r="AX206" s="9"/>
      <c r="AY206" s="2" t="s">
        <v>80</v>
      </c>
      <c r="AZ206" s="9"/>
      <c r="BA206" s="9"/>
      <c r="BB206" s="9"/>
      <c r="BC206" s="9"/>
      <c r="BD206" s="9"/>
      <c r="BE206" s="75">
        <f>IF(N206="základní",J206,0)</f>
        <v>0</v>
      </c>
      <c r="BF206" s="75">
        <f>IF(N206="snížená",J206,0)</f>
        <v>0</v>
      </c>
      <c r="BG206" s="75">
        <f>IF(N206="zákl. přenesená",J206,0)</f>
        <v>0</v>
      </c>
      <c r="BH206" s="75">
        <f>IF(N206="sníž. přenesená",J206,0)</f>
        <v>0</v>
      </c>
      <c r="BI206" s="75">
        <f>IF(N206="nulová",J206,0)</f>
        <v>0</v>
      </c>
      <c r="BJ206" s="2" t="s">
        <v>39</v>
      </c>
      <c r="BK206" s="75">
        <f>ROUND(I206*H206,2)</f>
        <v>0</v>
      </c>
      <c r="BL206" s="2" t="s">
        <v>192</v>
      </c>
      <c r="BM206" s="74" t="s">
        <v>297</v>
      </c>
    </row>
    <row r="207" spans="1:65" ht="15.75" customHeight="1" x14ac:dyDescent="0.2">
      <c r="A207" s="9"/>
      <c r="B207" s="10"/>
      <c r="C207" s="9"/>
      <c r="D207" s="76" t="s">
        <v>89</v>
      </c>
      <c r="E207" s="9"/>
      <c r="F207" s="77" t="s">
        <v>298</v>
      </c>
      <c r="G207" s="9"/>
      <c r="H207" s="9"/>
      <c r="I207" s="103"/>
      <c r="J207" s="103"/>
      <c r="K207" s="103"/>
      <c r="L207" s="10"/>
      <c r="M207" s="78"/>
      <c r="N207" s="9"/>
      <c r="O207" s="9"/>
      <c r="P207" s="9"/>
      <c r="Q207" s="9"/>
      <c r="R207" s="9"/>
      <c r="S207" s="9"/>
      <c r="T207" s="17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2" t="s">
        <v>89</v>
      </c>
      <c r="AU207" s="2" t="s">
        <v>41</v>
      </c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</row>
    <row r="208" spans="1:65" ht="15.75" customHeight="1" x14ac:dyDescent="0.2">
      <c r="A208" s="9"/>
      <c r="B208" s="10"/>
      <c r="C208" s="9"/>
      <c r="D208" s="79" t="s">
        <v>91</v>
      </c>
      <c r="E208" s="9"/>
      <c r="F208" s="80" t="s">
        <v>299</v>
      </c>
      <c r="G208" s="9"/>
      <c r="H208" s="9"/>
      <c r="I208" s="103"/>
      <c r="J208" s="103"/>
      <c r="K208" s="103"/>
      <c r="L208" s="10"/>
      <c r="M208" s="78"/>
      <c r="N208" s="9"/>
      <c r="O208" s="9"/>
      <c r="P208" s="9"/>
      <c r="Q208" s="9"/>
      <c r="R208" s="9"/>
      <c r="S208" s="9"/>
      <c r="T208" s="17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2" t="s">
        <v>91</v>
      </c>
      <c r="AU208" s="2" t="s">
        <v>41</v>
      </c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</row>
    <row r="209" spans="1:65" ht="16.5" customHeight="1" x14ac:dyDescent="0.2">
      <c r="A209" s="9"/>
      <c r="B209" s="10"/>
      <c r="C209" s="88" t="s">
        <v>300</v>
      </c>
      <c r="D209" s="88" t="s">
        <v>219</v>
      </c>
      <c r="E209" s="89" t="s">
        <v>301</v>
      </c>
      <c r="F209" s="90" t="s">
        <v>302</v>
      </c>
      <c r="G209" s="91" t="s">
        <v>120</v>
      </c>
      <c r="H209" s="92">
        <v>396.75</v>
      </c>
      <c r="I209" s="111"/>
      <c r="J209" s="111">
        <f>ROUND(I209*H209,2)</f>
        <v>0</v>
      </c>
      <c r="K209" s="112"/>
      <c r="L209" s="93"/>
      <c r="M209" s="94" t="s">
        <v>6</v>
      </c>
      <c r="N209" s="95" t="s">
        <v>25</v>
      </c>
      <c r="O209" s="72">
        <v>0</v>
      </c>
      <c r="P209" s="72">
        <f>O209*H209</f>
        <v>0</v>
      </c>
      <c r="Q209" s="72">
        <v>1.7000000000000001E-4</v>
      </c>
      <c r="R209" s="72">
        <f>Q209*H209</f>
        <v>6.7447500000000007E-2</v>
      </c>
      <c r="S209" s="72">
        <v>0</v>
      </c>
      <c r="T209" s="73">
        <f>S209*H209</f>
        <v>0</v>
      </c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74" t="s">
        <v>222</v>
      </c>
      <c r="AS209" s="9"/>
      <c r="AT209" s="74" t="s">
        <v>219</v>
      </c>
      <c r="AU209" s="74" t="s">
        <v>41</v>
      </c>
      <c r="AV209" s="9"/>
      <c r="AW209" s="9"/>
      <c r="AX209" s="9"/>
      <c r="AY209" s="2" t="s">
        <v>80</v>
      </c>
      <c r="AZ209" s="9"/>
      <c r="BA209" s="9"/>
      <c r="BB209" s="9"/>
      <c r="BC209" s="9"/>
      <c r="BD209" s="9"/>
      <c r="BE209" s="75">
        <f>IF(N209="základní",J209,0)</f>
        <v>0</v>
      </c>
      <c r="BF209" s="75">
        <f>IF(N209="snížená",J209,0)</f>
        <v>0</v>
      </c>
      <c r="BG209" s="75">
        <f>IF(N209="zákl. přenesená",J209,0)</f>
        <v>0</v>
      </c>
      <c r="BH209" s="75">
        <f>IF(N209="sníž. přenesená",J209,0)</f>
        <v>0</v>
      </c>
      <c r="BI209" s="75">
        <f>IF(N209="nulová",J209,0)</f>
        <v>0</v>
      </c>
      <c r="BJ209" s="2" t="s">
        <v>39</v>
      </c>
      <c r="BK209" s="75">
        <f>ROUND(I209*H209,2)</f>
        <v>0</v>
      </c>
      <c r="BL209" s="2" t="s">
        <v>192</v>
      </c>
      <c r="BM209" s="74" t="s">
        <v>303</v>
      </c>
    </row>
    <row r="210" spans="1:65" ht="15.75" customHeight="1" x14ac:dyDescent="0.2">
      <c r="A210" s="9"/>
      <c r="B210" s="10"/>
      <c r="C210" s="9"/>
      <c r="D210" s="76" t="s">
        <v>89</v>
      </c>
      <c r="E210" s="9"/>
      <c r="F210" s="77" t="s">
        <v>302</v>
      </c>
      <c r="G210" s="9"/>
      <c r="H210" s="9"/>
      <c r="I210" s="103"/>
      <c r="J210" s="103"/>
      <c r="K210" s="103"/>
      <c r="L210" s="10"/>
      <c r="M210" s="78"/>
      <c r="N210" s="9"/>
      <c r="O210" s="9"/>
      <c r="P210" s="9"/>
      <c r="Q210" s="9"/>
      <c r="R210" s="9"/>
      <c r="S210" s="9"/>
      <c r="T210" s="17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2" t="s">
        <v>89</v>
      </c>
      <c r="AU210" s="2" t="s">
        <v>41</v>
      </c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</row>
    <row r="211" spans="1:65" ht="15.75" customHeight="1" x14ac:dyDescent="0.2">
      <c r="A211" s="81"/>
      <c r="B211" s="82"/>
      <c r="C211" s="81"/>
      <c r="D211" s="76" t="s">
        <v>98</v>
      </c>
      <c r="E211" s="81"/>
      <c r="F211" s="84" t="s">
        <v>304</v>
      </c>
      <c r="G211" s="81"/>
      <c r="H211" s="85">
        <v>396.75</v>
      </c>
      <c r="I211" s="110"/>
      <c r="J211" s="110"/>
      <c r="K211" s="110"/>
      <c r="L211" s="82"/>
      <c r="M211" s="86"/>
      <c r="N211" s="81"/>
      <c r="O211" s="81"/>
      <c r="P211" s="81"/>
      <c r="Q211" s="81"/>
      <c r="R211" s="81"/>
      <c r="S211" s="81"/>
      <c r="T211" s="87"/>
      <c r="U211" s="81"/>
      <c r="V211" s="81"/>
      <c r="W211" s="81"/>
      <c r="X211" s="81"/>
      <c r="Y211" s="81"/>
      <c r="Z211" s="81"/>
      <c r="AA211" s="81"/>
      <c r="AB211" s="81"/>
      <c r="AC211" s="81"/>
      <c r="AD211" s="81"/>
      <c r="AE211" s="81"/>
      <c r="AF211" s="81"/>
      <c r="AG211" s="81"/>
      <c r="AH211" s="81"/>
      <c r="AI211" s="81"/>
      <c r="AJ211" s="81"/>
      <c r="AK211" s="81"/>
      <c r="AL211" s="81"/>
      <c r="AM211" s="81"/>
      <c r="AN211" s="81"/>
      <c r="AO211" s="81"/>
      <c r="AP211" s="81"/>
      <c r="AQ211" s="81"/>
      <c r="AR211" s="81"/>
      <c r="AS211" s="81"/>
      <c r="AT211" s="83" t="s">
        <v>98</v>
      </c>
      <c r="AU211" s="83" t="s">
        <v>41</v>
      </c>
      <c r="AV211" s="81" t="s">
        <v>41</v>
      </c>
      <c r="AW211" s="81" t="s">
        <v>0</v>
      </c>
      <c r="AX211" s="81" t="s">
        <v>39</v>
      </c>
      <c r="AY211" s="83" t="s">
        <v>80</v>
      </c>
      <c r="AZ211" s="81"/>
      <c r="BA211" s="81"/>
      <c r="BB211" s="81"/>
      <c r="BC211" s="81"/>
      <c r="BD211" s="81"/>
      <c r="BE211" s="81"/>
      <c r="BF211" s="81"/>
      <c r="BG211" s="81"/>
      <c r="BH211" s="81"/>
      <c r="BI211" s="81"/>
      <c r="BJ211" s="81"/>
      <c r="BK211" s="81"/>
      <c r="BL211" s="81"/>
      <c r="BM211" s="81"/>
    </row>
    <row r="212" spans="1:65" ht="16.5" customHeight="1" x14ac:dyDescent="0.2">
      <c r="A212" s="9"/>
      <c r="B212" s="10"/>
      <c r="C212" s="65" t="s">
        <v>305</v>
      </c>
      <c r="D212" s="65" t="s">
        <v>83</v>
      </c>
      <c r="E212" s="66" t="s">
        <v>306</v>
      </c>
      <c r="F212" s="67" t="s">
        <v>307</v>
      </c>
      <c r="G212" s="68" t="s">
        <v>120</v>
      </c>
      <c r="H212" s="69">
        <v>33.4</v>
      </c>
      <c r="I212" s="108"/>
      <c r="J212" s="108">
        <f>ROUND(I212*H212,2)</f>
        <v>0</v>
      </c>
      <c r="K212" s="109"/>
      <c r="L212" s="10"/>
      <c r="M212" s="70" t="s">
        <v>6</v>
      </c>
      <c r="N212" s="71" t="s">
        <v>25</v>
      </c>
      <c r="O212" s="72">
        <v>9.8000000000000004E-2</v>
      </c>
      <c r="P212" s="72">
        <f>O212*H212</f>
        <v>3.2732000000000001</v>
      </c>
      <c r="Q212" s="72">
        <v>0</v>
      </c>
      <c r="R212" s="72">
        <f>Q212*H212</f>
        <v>0</v>
      </c>
      <c r="S212" s="72">
        <v>0</v>
      </c>
      <c r="T212" s="73">
        <f>S212*H212</f>
        <v>0</v>
      </c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74" t="s">
        <v>192</v>
      </c>
      <c r="AS212" s="9"/>
      <c r="AT212" s="74" t="s">
        <v>83</v>
      </c>
      <c r="AU212" s="74" t="s">
        <v>41</v>
      </c>
      <c r="AV212" s="9"/>
      <c r="AW212" s="9"/>
      <c r="AX212" s="9"/>
      <c r="AY212" s="2" t="s">
        <v>80</v>
      </c>
      <c r="AZ212" s="9"/>
      <c r="BA212" s="9"/>
      <c r="BB212" s="9"/>
      <c r="BC212" s="9"/>
      <c r="BD212" s="9"/>
      <c r="BE212" s="75">
        <f>IF(N212="základní",J212,0)</f>
        <v>0</v>
      </c>
      <c r="BF212" s="75">
        <f>IF(N212="snížená",J212,0)</f>
        <v>0</v>
      </c>
      <c r="BG212" s="75">
        <f>IF(N212="zákl. přenesená",J212,0)</f>
        <v>0</v>
      </c>
      <c r="BH212" s="75">
        <f>IF(N212="sníž. přenesená",J212,0)</f>
        <v>0</v>
      </c>
      <c r="BI212" s="75">
        <f>IF(N212="nulová",J212,0)</f>
        <v>0</v>
      </c>
      <c r="BJ212" s="2" t="s">
        <v>39</v>
      </c>
      <c r="BK212" s="75">
        <f>ROUND(I212*H212,2)</f>
        <v>0</v>
      </c>
      <c r="BL212" s="2" t="s">
        <v>192</v>
      </c>
      <c r="BM212" s="74" t="s">
        <v>308</v>
      </c>
    </row>
    <row r="213" spans="1:65" ht="15.75" customHeight="1" x14ac:dyDescent="0.2">
      <c r="A213" s="9"/>
      <c r="B213" s="10"/>
      <c r="C213" s="9"/>
      <c r="D213" s="76" t="s">
        <v>89</v>
      </c>
      <c r="E213" s="9"/>
      <c r="F213" s="77" t="s">
        <v>309</v>
      </c>
      <c r="G213" s="9"/>
      <c r="H213" s="9"/>
      <c r="I213" s="103"/>
      <c r="J213" s="103"/>
      <c r="K213" s="103"/>
      <c r="L213" s="10"/>
      <c r="M213" s="78"/>
      <c r="N213" s="9"/>
      <c r="O213" s="9"/>
      <c r="P213" s="9"/>
      <c r="Q213" s="9"/>
      <c r="R213" s="9"/>
      <c r="S213" s="9"/>
      <c r="T213" s="17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2" t="s">
        <v>89</v>
      </c>
      <c r="AU213" s="2" t="s">
        <v>41</v>
      </c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</row>
    <row r="214" spans="1:65" ht="15.75" customHeight="1" x14ac:dyDescent="0.2">
      <c r="A214" s="9"/>
      <c r="B214" s="10"/>
      <c r="C214" s="9"/>
      <c r="D214" s="79" t="s">
        <v>91</v>
      </c>
      <c r="E214" s="9"/>
      <c r="F214" s="80" t="s">
        <v>310</v>
      </c>
      <c r="G214" s="9"/>
      <c r="H214" s="9"/>
      <c r="I214" s="103"/>
      <c r="J214" s="103"/>
      <c r="K214" s="103"/>
      <c r="L214" s="10"/>
      <c r="M214" s="78"/>
      <c r="N214" s="9"/>
      <c r="O214" s="9"/>
      <c r="P214" s="9"/>
      <c r="Q214" s="9"/>
      <c r="R214" s="9"/>
      <c r="S214" s="9"/>
      <c r="T214" s="17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2" t="s">
        <v>91</v>
      </c>
      <c r="AU214" s="2" t="s">
        <v>41</v>
      </c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</row>
    <row r="215" spans="1:65" ht="16.5" customHeight="1" x14ac:dyDescent="0.2">
      <c r="A215" s="9"/>
      <c r="B215" s="10"/>
      <c r="C215" s="88" t="s">
        <v>311</v>
      </c>
      <c r="D215" s="88" t="s">
        <v>219</v>
      </c>
      <c r="E215" s="89" t="s">
        <v>312</v>
      </c>
      <c r="F215" s="90" t="s">
        <v>313</v>
      </c>
      <c r="G215" s="91" t="s">
        <v>120</v>
      </c>
      <c r="H215" s="92">
        <v>38.409999999999997</v>
      </c>
      <c r="I215" s="111"/>
      <c r="J215" s="111">
        <f>ROUND(I215*H215,2)</f>
        <v>0</v>
      </c>
      <c r="K215" s="112"/>
      <c r="L215" s="93"/>
      <c r="M215" s="94" t="s">
        <v>6</v>
      </c>
      <c r="N215" s="95" t="s">
        <v>25</v>
      </c>
      <c r="O215" s="72">
        <v>0</v>
      </c>
      <c r="P215" s="72">
        <f>O215*H215</f>
        <v>0</v>
      </c>
      <c r="Q215" s="72">
        <v>1.6000000000000001E-4</v>
      </c>
      <c r="R215" s="72">
        <f>Q215*H215</f>
        <v>6.1456000000000002E-3</v>
      </c>
      <c r="S215" s="72">
        <v>0</v>
      </c>
      <c r="T215" s="73">
        <f>S215*H215</f>
        <v>0</v>
      </c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74" t="s">
        <v>222</v>
      </c>
      <c r="AS215" s="9"/>
      <c r="AT215" s="74" t="s">
        <v>219</v>
      </c>
      <c r="AU215" s="74" t="s">
        <v>41</v>
      </c>
      <c r="AV215" s="9"/>
      <c r="AW215" s="9"/>
      <c r="AX215" s="9"/>
      <c r="AY215" s="2" t="s">
        <v>80</v>
      </c>
      <c r="AZ215" s="9"/>
      <c r="BA215" s="9"/>
      <c r="BB215" s="9"/>
      <c r="BC215" s="9"/>
      <c r="BD215" s="9"/>
      <c r="BE215" s="75">
        <f>IF(N215="základní",J215,0)</f>
        <v>0</v>
      </c>
      <c r="BF215" s="75">
        <f>IF(N215="snížená",J215,0)</f>
        <v>0</v>
      </c>
      <c r="BG215" s="75">
        <f>IF(N215="zákl. přenesená",J215,0)</f>
        <v>0</v>
      </c>
      <c r="BH215" s="75">
        <f>IF(N215="sníž. přenesená",J215,0)</f>
        <v>0</v>
      </c>
      <c r="BI215" s="75">
        <f>IF(N215="nulová",J215,0)</f>
        <v>0</v>
      </c>
      <c r="BJ215" s="2" t="s">
        <v>39</v>
      </c>
      <c r="BK215" s="75">
        <f>ROUND(I215*H215,2)</f>
        <v>0</v>
      </c>
      <c r="BL215" s="2" t="s">
        <v>192</v>
      </c>
      <c r="BM215" s="74" t="s">
        <v>314</v>
      </c>
    </row>
    <row r="216" spans="1:65" ht="15.75" customHeight="1" x14ac:dyDescent="0.2">
      <c r="A216" s="9"/>
      <c r="B216" s="10"/>
      <c r="C216" s="9"/>
      <c r="D216" s="76" t="s">
        <v>89</v>
      </c>
      <c r="E216" s="9"/>
      <c r="F216" s="77" t="s">
        <v>313</v>
      </c>
      <c r="G216" s="9"/>
      <c r="H216" s="9"/>
      <c r="I216" s="103"/>
      <c r="J216" s="103"/>
      <c r="K216" s="103"/>
      <c r="L216" s="10"/>
      <c r="M216" s="78"/>
      <c r="N216" s="9"/>
      <c r="O216" s="9"/>
      <c r="P216" s="9"/>
      <c r="Q216" s="9"/>
      <c r="R216" s="9"/>
      <c r="S216" s="9"/>
      <c r="T216" s="17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2" t="s">
        <v>89</v>
      </c>
      <c r="AU216" s="2" t="s">
        <v>41</v>
      </c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</row>
    <row r="217" spans="1:65" ht="15.75" customHeight="1" x14ac:dyDescent="0.2">
      <c r="A217" s="81"/>
      <c r="B217" s="82"/>
      <c r="C217" s="81"/>
      <c r="D217" s="76" t="s">
        <v>98</v>
      </c>
      <c r="E217" s="81"/>
      <c r="F217" s="84" t="s">
        <v>315</v>
      </c>
      <c r="G217" s="81"/>
      <c r="H217" s="85">
        <v>38.409999999999997</v>
      </c>
      <c r="I217" s="110"/>
      <c r="J217" s="110"/>
      <c r="K217" s="110"/>
      <c r="L217" s="82"/>
      <c r="M217" s="86"/>
      <c r="N217" s="81"/>
      <c r="O217" s="81"/>
      <c r="P217" s="81"/>
      <c r="Q217" s="81"/>
      <c r="R217" s="81"/>
      <c r="S217" s="81"/>
      <c r="T217" s="87"/>
      <c r="U217" s="81"/>
      <c r="V217" s="81"/>
      <c r="W217" s="81"/>
      <c r="X217" s="81"/>
      <c r="Y217" s="81"/>
      <c r="Z217" s="81"/>
      <c r="AA217" s="81"/>
      <c r="AB217" s="81"/>
      <c r="AC217" s="81"/>
      <c r="AD217" s="81"/>
      <c r="AE217" s="81"/>
      <c r="AF217" s="81"/>
      <c r="AG217" s="81"/>
      <c r="AH217" s="81"/>
      <c r="AI217" s="81"/>
      <c r="AJ217" s="81"/>
      <c r="AK217" s="81"/>
      <c r="AL217" s="81"/>
      <c r="AM217" s="81"/>
      <c r="AN217" s="81"/>
      <c r="AO217" s="81"/>
      <c r="AP217" s="81"/>
      <c r="AQ217" s="81"/>
      <c r="AR217" s="81"/>
      <c r="AS217" s="81"/>
      <c r="AT217" s="83" t="s">
        <v>98</v>
      </c>
      <c r="AU217" s="83" t="s">
        <v>41</v>
      </c>
      <c r="AV217" s="81" t="s">
        <v>41</v>
      </c>
      <c r="AW217" s="81" t="s">
        <v>0</v>
      </c>
      <c r="AX217" s="81" t="s">
        <v>39</v>
      </c>
      <c r="AY217" s="83" t="s">
        <v>80</v>
      </c>
      <c r="AZ217" s="81"/>
      <c r="BA217" s="81"/>
      <c r="BB217" s="81"/>
      <c r="BC217" s="81"/>
      <c r="BD217" s="81"/>
      <c r="BE217" s="81"/>
      <c r="BF217" s="81"/>
      <c r="BG217" s="81"/>
      <c r="BH217" s="81"/>
      <c r="BI217" s="81"/>
      <c r="BJ217" s="81"/>
      <c r="BK217" s="81"/>
      <c r="BL217" s="81"/>
      <c r="BM217" s="81"/>
    </row>
    <row r="218" spans="1:65" ht="16.5" customHeight="1" x14ac:dyDescent="0.2">
      <c r="A218" s="9"/>
      <c r="B218" s="10"/>
      <c r="C218" s="65" t="s">
        <v>316</v>
      </c>
      <c r="D218" s="65" t="s">
        <v>83</v>
      </c>
      <c r="E218" s="66" t="s">
        <v>317</v>
      </c>
      <c r="F218" s="67" t="s">
        <v>318</v>
      </c>
      <c r="G218" s="68" t="s">
        <v>214</v>
      </c>
      <c r="H218" s="69">
        <v>140</v>
      </c>
      <c r="I218" s="108"/>
      <c r="J218" s="108">
        <f>ROUND(I218*H218,2)</f>
        <v>0</v>
      </c>
      <c r="K218" s="109"/>
      <c r="L218" s="10"/>
      <c r="M218" s="70" t="s">
        <v>6</v>
      </c>
      <c r="N218" s="71" t="s">
        <v>25</v>
      </c>
      <c r="O218" s="72">
        <v>5.0999999999999997E-2</v>
      </c>
      <c r="P218" s="72">
        <f>O218*H218</f>
        <v>7.14</v>
      </c>
      <c r="Q218" s="72">
        <v>0</v>
      </c>
      <c r="R218" s="72">
        <f>Q218*H218</f>
        <v>0</v>
      </c>
      <c r="S218" s="72">
        <v>0</v>
      </c>
      <c r="T218" s="73">
        <f>S218*H218</f>
        <v>0</v>
      </c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74" t="s">
        <v>192</v>
      </c>
      <c r="AS218" s="9"/>
      <c r="AT218" s="74" t="s">
        <v>83</v>
      </c>
      <c r="AU218" s="74" t="s">
        <v>41</v>
      </c>
      <c r="AV218" s="9"/>
      <c r="AW218" s="9"/>
      <c r="AX218" s="9"/>
      <c r="AY218" s="2" t="s">
        <v>80</v>
      </c>
      <c r="AZ218" s="9"/>
      <c r="BA218" s="9"/>
      <c r="BB218" s="9"/>
      <c r="BC218" s="9"/>
      <c r="BD218" s="9"/>
      <c r="BE218" s="75">
        <f>IF(N218="základní",J218,0)</f>
        <v>0</v>
      </c>
      <c r="BF218" s="75">
        <f>IF(N218="snížená",J218,0)</f>
        <v>0</v>
      </c>
      <c r="BG218" s="75">
        <f>IF(N218="zákl. přenesená",J218,0)</f>
        <v>0</v>
      </c>
      <c r="BH218" s="75">
        <f>IF(N218="sníž. přenesená",J218,0)</f>
        <v>0</v>
      </c>
      <c r="BI218" s="75">
        <f>IF(N218="nulová",J218,0)</f>
        <v>0</v>
      </c>
      <c r="BJ218" s="2" t="s">
        <v>39</v>
      </c>
      <c r="BK218" s="75">
        <f>ROUND(I218*H218,2)</f>
        <v>0</v>
      </c>
      <c r="BL218" s="2" t="s">
        <v>192</v>
      </c>
      <c r="BM218" s="74" t="s">
        <v>319</v>
      </c>
    </row>
    <row r="219" spans="1:65" ht="15.75" customHeight="1" x14ac:dyDescent="0.2">
      <c r="A219" s="9"/>
      <c r="B219" s="10"/>
      <c r="C219" s="9"/>
      <c r="D219" s="76" t="s">
        <v>89</v>
      </c>
      <c r="E219" s="9"/>
      <c r="F219" s="77" t="s">
        <v>320</v>
      </c>
      <c r="G219" s="9"/>
      <c r="H219" s="9"/>
      <c r="I219" s="103"/>
      <c r="J219" s="103"/>
      <c r="K219" s="103"/>
      <c r="L219" s="10"/>
      <c r="M219" s="78"/>
      <c r="N219" s="9"/>
      <c r="O219" s="9"/>
      <c r="P219" s="9"/>
      <c r="Q219" s="9"/>
      <c r="R219" s="9"/>
      <c r="S219" s="9"/>
      <c r="T219" s="17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2" t="s">
        <v>89</v>
      </c>
      <c r="AU219" s="2" t="s">
        <v>41</v>
      </c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</row>
    <row r="220" spans="1:65" ht="15.75" customHeight="1" x14ac:dyDescent="0.2">
      <c r="A220" s="9"/>
      <c r="B220" s="10"/>
      <c r="C220" s="9"/>
      <c r="D220" s="79" t="s">
        <v>91</v>
      </c>
      <c r="E220" s="9"/>
      <c r="F220" s="80" t="s">
        <v>321</v>
      </c>
      <c r="G220" s="9"/>
      <c r="H220" s="9"/>
      <c r="I220" s="103"/>
      <c r="J220" s="103"/>
      <c r="K220" s="103"/>
      <c r="L220" s="10"/>
      <c r="M220" s="78"/>
      <c r="N220" s="9"/>
      <c r="O220" s="9"/>
      <c r="P220" s="9"/>
      <c r="Q220" s="9"/>
      <c r="R220" s="9"/>
      <c r="S220" s="9"/>
      <c r="T220" s="17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2" t="s">
        <v>91</v>
      </c>
      <c r="AU220" s="2" t="s">
        <v>41</v>
      </c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</row>
    <row r="221" spans="1:65" ht="16.5" customHeight="1" x14ac:dyDescent="0.2">
      <c r="A221" s="9"/>
      <c r="B221" s="10"/>
      <c r="C221" s="65" t="s">
        <v>322</v>
      </c>
      <c r="D221" s="65" t="s">
        <v>83</v>
      </c>
      <c r="E221" s="66" t="s">
        <v>323</v>
      </c>
      <c r="F221" s="67" t="s">
        <v>324</v>
      </c>
      <c r="G221" s="68" t="s">
        <v>214</v>
      </c>
      <c r="H221" s="69">
        <v>1</v>
      </c>
      <c r="I221" s="108"/>
      <c r="J221" s="108">
        <f>ROUND(I221*H221,2)</f>
        <v>0</v>
      </c>
      <c r="K221" s="109"/>
      <c r="L221" s="10"/>
      <c r="M221" s="70" t="s">
        <v>6</v>
      </c>
      <c r="N221" s="71" t="s">
        <v>25</v>
      </c>
      <c r="O221" s="72">
        <v>0.50600000000000001</v>
      </c>
      <c r="P221" s="72">
        <f>O221*H221</f>
        <v>0.50600000000000001</v>
      </c>
      <c r="Q221" s="72">
        <v>0</v>
      </c>
      <c r="R221" s="72">
        <f>Q221*H221</f>
        <v>0</v>
      </c>
      <c r="S221" s="72">
        <v>0</v>
      </c>
      <c r="T221" s="73">
        <f>S221*H221</f>
        <v>0</v>
      </c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74" t="s">
        <v>192</v>
      </c>
      <c r="AS221" s="9"/>
      <c r="AT221" s="74" t="s">
        <v>83</v>
      </c>
      <c r="AU221" s="74" t="s">
        <v>41</v>
      </c>
      <c r="AV221" s="9"/>
      <c r="AW221" s="9"/>
      <c r="AX221" s="9"/>
      <c r="AY221" s="2" t="s">
        <v>80</v>
      </c>
      <c r="AZ221" s="9"/>
      <c r="BA221" s="9"/>
      <c r="BB221" s="9"/>
      <c r="BC221" s="9"/>
      <c r="BD221" s="9"/>
      <c r="BE221" s="75">
        <f>IF(N221="základní",J221,0)</f>
        <v>0</v>
      </c>
      <c r="BF221" s="75">
        <f>IF(N221="snížená",J221,0)</f>
        <v>0</v>
      </c>
      <c r="BG221" s="75">
        <f>IF(N221="zákl. přenesená",J221,0)</f>
        <v>0</v>
      </c>
      <c r="BH221" s="75">
        <f>IF(N221="sníž. přenesená",J221,0)</f>
        <v>0</v>
      </c>
      <c r="BI221" s="75">
        <f>IF(N221="nulová",J221,0)</f>
        <v>0</v>
      </c>
      <c r="BJ221" s="2" t="s">
        <v>39</v>
      </c>
      <c r="BK221" s="75">
        <f>ROUND(I221*H221,2)</f>
        <v>0</v>
      </c>
      <c r="BL221" s="2" t="s">
        <v>192</v>
      </c>
      <c r="BM221" s="74" t="s">
        <v>325</v>
      </c>
    </row>
    <row r="222" spans="1:65" ht="15.75" customHeight="1" x14ac:dyDescent="0.2">
      <c r="A222" s="9"/>
      <c r="B222" s="10"/>
      <c r="C222" s="9"/>
      <c r="D222" s="76" t="s">
        <v>89</v>
      </c>
      <c r="E222" s="9"/>
      <c r="F222" s="77" t="s">
        <v>326</v>
      </c>
      <c r="G222" s="9"/>
      <c r="H222" s="9"/>
      <c r="I222" s="103"/>
      <c r="J222" s="103"/>
      <c r="K222" s="103"/>
      <c r="L222" s="10"/>
      <c r="M222" s="78"/>
      <c r="N222" s="9"/>
      <c r="O222" s="9"/>
      <c r="P222" s="9"/>
      <c r="Q222" s="9"/>
      <c r="R222" s="9"/>
      <c r="S222" s="9"/>
      <c r="T222" s="17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2" t="s">
        <v>89</v>
      </c>
      <c r="AU222" s="2" t="s">
        <v>41</v>
      </c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</row>
    <row r="223" spans="1:65" ht="15.75" customHeight="1" x14ac:dyDescent="0.2">
      <c r="A223" s="9"/>
      <c r="B223" s="10"/>
      <c r="C223" s="9"/>
      <c r="D223" s="79" t="s">
        <v>91</v>
      </c>
      <c r="E223" s="9"/>
      <c r="F223" s="80" t="s">
        <v>327</v>
      </c>
      <c r="G223" s="9"/>
      <c r="H223" s="9"/>
      <c r="I223" s="103"/>
      <c r="J223" s="103"/>
      <c r="K223" s="103"/>
      <c r="L223" s="10"/>
      <c r="M223" s="78"/>
      <c r="N223" s="9"/>
      <c r="O223" s="9"/>
      <c r="P223" s="9"/>
      <c r="Q223" s="9"/>
      <c r="R223" s="9"/>
      <c r="S223" s="9"/>
      <c r="T223" s="17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2" t="s">
        <v>91</v>
      </c>
      <c r="AU223" s="2" t="s">
        <v>41</v>
      </c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</row>
    <row r="224" spans="1:65" ht="16.5" customHeight="1" x14ac:dyDescent="0.2">
      <c r="A224" s="9"/>
      <c r="B224" s="10"/>
      <c r="C224" s="88" t="s">
        <v>328</v>
      </c>
      <c r="D224" s="88" t="s">
        <v>219</v>
      </c>
      <c r="E224" s="89" t="s">
        <v>329</v>
      </c>
      <c r="F224" s="90" t="s">
        <v>330</v>
      </c>
      <c r="G224" s="91" t="s">
        <v>214</v>
      </c>
      <c r="H224" s="92">
        <v>1</v>
      </c>
      <c r="I224" s="111"/>
      <c r="J224" s="111">
        <f>ROUND(I224*H224,2)</f>
        <v>0</v>
      </c>
      <c r="K224" s="112"/>
      <c r="L224" s="93"/>
      <c r="M224" s="94" t="s">
        <v>6</v>
      </c>
      <c r="N224" s="95" t="s">
        <v>25</v>
      </c>
      <c r="O224" s="72">
        <v>0</v>
      </c>
      <c r="P224" s="72">
        <f>O224*H224</f>
        <v>0</v>
      </c>
      <c r="Q224" s="72">
        <v>5.8700000000000002E-3</v>
      </c>
      <c r="R224" s="72">
        <f>Q224*H224</f>
        <v>5.8700000000000002E-3</v>
      </c>
      <c r="S224" s="72">
        <v>0</v>
      </c>
      <c r="T224" s="73">
        <f>S224*H224</f>
        <v>0</v>
      </c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74" t="s">
        <v>222</v>
      </c>
      <c r="AS224" s="9"/>
      <c r="AT224" s="74" t="s">
        <v>219</v>
      </c>
      <c r="AU224" s="74" t="s">
        <v>41</v>
      </c>
      <c r="AV224" s="9"/>
      <c r="AW224" s="9"/>
      <c r="AX224" s="9"/>
      <c r="AY224" s="2" t="s">
        <v>80</v>
      </c>
      <c r="AZ224" s="9"/>
      <c r="BA224" s="9"/>
      <c r="BB224" s="9"/>
      <c r="BC224" s="9"/>
      <c r="BD224" s="9"/>
      <c r="BE224" s="75">
        <f>IF(N224="základní",J224,0)</f>
        <v>0</v>
      </c>
      <c r="BF224" s="75">
        <f>IF(N224="snížená",J224,0)</f>
        <v>0</v>
      </c>
      <c r="BG224" s="75">
        <f>IF(N224="zákl. přenesená",J224,0)</f>
        <v>0</v>
      </c>
      <c r="BH224" s="75">
        <f>IF(N224="sníž. přenesená",J224,0)</f>
        <v>0</v>
      </c>
      <c r="BI224" s="75">
        <f>IF(N224="nulová",J224,0)</f>
        <v>0</v>
      </c>
      <c r="BJ224" s="2" t="s">
        <v>39</v>
      </c>
      <c r="BK224" s="75">
        <f>ROUND(I224*H224,2)</f>
        <v>0</v>
      </c>
      <c r="BL224" s="2" t="s">
        <v>192</v>
      </c>
      <c r="BM224" s="74" t="s">
        <v>331</v>
      </c>
    </row>
    <row r="225" spans="1:65" ht="15.75" customHeight="1" x14ac:dyDescent="0.2">
      <c r="A225" s="9"/>
      <c r="B225" s="10"/>
      <c r="C225" s="9"/>
      <c r="D225" s="76" t="s">
        <v>89</v>
      </c>
      <c r="E225" s="9"/>
      <c r="F225" s="77" t="s">
        <v>330</v>
      </c>
      <c r="G225" s="9"/>
      <c r="H225" s="9"/>
      <c r="I225" s="103"/>
      <c r="J225" s="103"/>
      <c r="K225" s="103"/>
      <c r="L225" s="10"/>
      <c r="M225" s="78"/>
      <c r="N225" s="9"/>
      <c r="O225" s="9"/>
      <c r="P225" s="9"/>
      <c r="Q225" s="9"/>
      <c r="R225" s="9"/>
      <c r="S225" s="9"/>
      <c r="T225" s="17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2" t="s">
        <v>89</v>
      </c>
      <c r="AU225" s="2" t="s">
        <v>41</v>
      </c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</row>
    <row r="226" spans="1:65" ht="16.5" customHeight="1" x14ac:dyDescent="0.2">
      <c r="A226" s="9"/>
      <c r="B226" s="10"/>
      <c r="C226" s="65" t="s">
        <v>332</v>
      </c>
      <c r="D226" s="65" t="s">
        <v>83</v>
      </c>
      <c r="E226" s="66" t="s">
        <v>333</v>
      </c>
      <c r="F226" s="67" t="s">
        <v>334</v>
      </c>
      <c r="G226" s="68" t="s">
        <v>214</v>
      </c>
      <c r="H226" s="69">
        <v>4</v>
      </c>
      <c r="I226" s="108"/>
      <c r="J226" s="108">
        <f>ROUND(I226*H226,2)</f>
        <v>0</v>
      </c>
      <c r="K226" s="109"/>
      <c r="L226" s="10"/>
      <c r="M226" s="70" t="s">
        <v>6</v>
      </c>
      <c r="N226" s="71" t="s">
        <v>25</v>
      </c>
      <c r="O226" s="72">
        <v>0.57899999999999996</v>
      </c>
      <c r="P226" s="72">
        <f>O226*H226</f>
        <v>2.3159999999999998</v>
      </c>
      <c r="Q226" s="72">
        <v>0</v>
      </c>
      <c r="R226" s="72">
        <f>Q226*H226</f>
        <v>0</v>
      </c>
      <c r="S226" s="72">
        <v>0</v>
      </c>
      <c r="T226" s="73">
        <f>S226*H226</f>
        <v>0</v>
      </c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74" t="s">
        <v>192</v>
      </c>
      <c r="AS226" s="9"/>
      <c r="AT226" s="74" t="s">
        <v>83</v>
      </c>
      <c r="AU226" s="74" t="s">
        <v>41</v>
      </c>
      <c r="AV226" s="9"/>
      <c r="AW226" s="9"/>
      <c r="AX226" s="9"/>
      <c r="AY226" s="2" t="s">
        <v>80</v>
      </c>
      <c r="AZ226" s="9"/>
      <c r="BA226" s="9"/>
      <c r="BB226" s="9"/>
      <c r="BC226" s="9"/>
      <c r="BD226" s="9"/>
      <c r="BE226" s="75">
        <f>IF(N226="základní",J226,0)</f>
        <v>0</v>
      </c>
      <c r="BF226" s="75">
        <f>IF(N226="snížená",J226,0)</f>
        <v>0</v>
      </c>
      <c r="BG226" s="75">
        <f>IF(N226="zákl. přenesená",J226,0)</f>
        <v>0</v>
      </c>
      <c r="BH226" s="75">
        <f>IF(N226="sníž. přenesená",J226,0)</f>
        <v>0</v>
      </c>
      <c r="BI226" s="75">
        <f>IF(N226="nulová",J226,0)</f>
        <v>0</v>
      </c>
      <c r="BJ226" s="2" t="s">
        <v>39</v>
      </c>
      <c r="BK226" s="75">
        <f>ROUND(I226*H226,2)</f>
        <v>0</v>
      </c>
      <c r="BL226" s="2" t="s">
        <v>192</v>
      </c>
      <c r="BM226" s="74" t="s">
        <v>335</v>
      </c>
    </row>
    <row r="227" spans="1:65" ht="15.75" customHeight="1" x14ac:dyDescent="0.2">
      <c r="A227" s="9"/>
      <c r="B227" s="10"/>
      <c r="C227" s="9"/>
      <c r="D227" s="76" t="s">
        <v>89</v>
      </c>
      <c r="E227" s="9"/>
      <c r="F227" s="77" t="s">
        <v>336</v>
      </c>
      <c r="G227" s="9"/>
      <c r="H227" s="9"/>
      <c r="I227" s="103"/>
      <c r="J227" s="103"/>
      <c r="K227" s="103"/>
      <c r="L227" s="10"/>
      <c r="M227" s="78"/>
      <c r="N227" s="9"/>
      <c r="O227" s="9"/>
      <c r="P227" s="9"/>
      <c r="Q227" s="9"/>
      <c r="R227" s="9"/>
      <c r="S227" s="9"/>
      <c r="T227" s="17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2" t="s">
        <v>89</v>
      </c>
      <c r="AU227" s="2" t="s">
        <v>41</v>
      </c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</row>
    <row r="228" spans="1:65" ht="15.75" customHeight="1" x14ac:dyDescent="0.2">
      <c r="A228" s="9"/>
      <c r="B228" s="10"/>
      <c r="C228" s="9"/>
      <c r="D228" s="79" t="s">
        <v>91</v>
      </c>
      <c r="E228" s="9"/>
      <c r="F228" s="80" t="s">
        <v>337</v>
      </c>
      <c r="G228" s="9"/>
      <c r="H228" s="9"/>
      <c r="I228" s="103"/>
      <c r="J228" s="103"/>
      <c r="K228" s="103"/>
      <c r="L228" s="10"/>
      <c r="M228" s="78"/>
      <c r="N228" s="9"/>
      <c r="O228" s="9"/>
      <c r="P228" s="9"/>
      <c r="Q228" s="9"/>
      <c r="R228" s="9"/>
      <c r="S228" s="9"/>
      <c r="T228" s="17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2" t="s">
        <v>91</v>
      </c>
      <c r="AU228" s="2" t="s">
        <v>41</v>
      </c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</row>
    <row r="229" spans="1:65" ht="16.5" customHeight="1" x14ac:dyDescent="0.2">
      <c r="A229" s="9"/>
      <c r="B229" s="10"/>
      <c r="C229" s="88" t="s">
        <v>338</v>
      </c>
      <c r="D229" s="88" t="s">
        <v>219</v>
      </c>
      <c r="E229" s="89" t="s">
        <v>339</v>
      </c>
      <c r="F229" s="90" t="s">
        <v>340</v>
      </c>
      <c r="G229" s="91" t="s">
        <v>214</v>
      </c>
      <c r="H229" s="92">
        <v>4</v>
      </c>
      <c r="I229" s="111"/>
      <c r="J229" s="111">
        <f>ROUND(I229*H229,2)</f>
        <v>0</v>
      </c>
      <c r="K229" s="112"/>
      <c r="L229" s="93"/>
      <c r="M229" s="94" t="s">
        <v>6</v>
      </c>
      <c r="N229" s="95" t="s">
        <v>25</v>
      </c>
      <c r="O229" s="72">
        <v>0</v>
      </c>
      <c r="P229" s="72">
        <f>O229*H229</f>
        <v>0</v>
      </c>
      <c r="Q229" s="72">
        <v>1.1E-4</v>
      </c>
      <c r="R229" s="72">
        <f>Q229*H229</f>
        <v>4.4000000000000002E-4</v>
      </c>
      <c r="S229" s="72">
        <v>0</v>
      </c>
      <c r="T229" s="73">
        <f>S229*H229</f>
        <v>0</v>
      </c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74" t="s">
        <v>222</v>
      </c>
      <c r="AS229" s="9"/>
      <c r="AT229" s="74" t="s">
        <v>219</v>
      </c>
      <c r="AU229" s="74" t="s">
        <v>41</v>
      </c>
      <c r="AV229" s="9"/>
      <c r="AW229" s="9"/>
      <c r="AX229" s="9"/>
      <c r="AY229" s="2" t="s">
        <v>80</v>
      </c>
      <c r="AZ229" s="9"/>
      <c r="BA229" s="9"/>
      <c r="BB229" s="9"/>
      <c r="BC229" s="9"/>
      <c r="BD229" s="9"/>
      <c r="BE229" s="75">
        <f>IF(N229="základní",J229,0)</f>
        <v>0</v>
      </c>
      <c r="BF229" s="75">
        <f>IF(N229="snížená",J229,0)</f>
        <v>0</v>
      </c>
      <c r="BG229" s="75">
        <f>IF(N229="zákl. přenesená",J229,0)</f>
        <v>0</v>
      </c>
      <c r="BH229" s="75">
        <f>IF(N229="sníž. přenesená",J229,0)</f>
        <v>0</v>
      </c>
      <c r="BI229" s="75">
        <f>IF(N229="nulová",J229,0)</f>
        <v>0</v>
      </c>
      <c r="BJ229" s="2" t="s">
        <v>39</v>
      </c>
      <c r="BK229" s="75">
        <f>ROUND(I229*H229,2)</f>
        <v>0</v>
      </c>
      <c r="BL229" s="2" t="s">
        <v>192</v>
      </c>
      <c r="BM229" s="74" t="s">
        <v>341</v>
      </c>
    </row>
    <row r="230" spans="1:65" ht="15.75" customHeight="1" x14ac:dyDescent="0.2">
      <c r="A230" s="9"/>
      <c r="B230" s="10"/>
      <c r="C230" s="9"/>
      <c r="D230" s="76" t="s">
        <v>89</v>
      </c>
      <c r="E230" s="9"/>
      <c r="F230" s="77" t="s">
        <v>340</v>
      </c>
      <c r="G230" s="9"/>
      <c r="H230" s="9"/>
      <c r="I230" s="103"/>
      <c r="J230" s="103"/>
      <c r="K230" s="103"/>
      <c r="L230" s="10"/>
      <c r="M230" s="78"/>
      <c r="N230" s="9"/>
      <c r="O230" s="9"/>
      <c r="P230" s="9"/>
      <c r="Q230" s="9"/>
      <c r="R230" s="9"/>
      <c r="S230" s="9"/>
      <c r="T230" s="17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2" t="s">
        <v>89</v>
      </c>
      <c r="AU230" s="2" t="s">
        <v>41</v>
      </c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</row>
    <row r="231" spans="1:65" ht="16.5" customHeight="1" x14ac:dyDescent="0.2">
      <c r="A231" s="9"/>
      <c r="B231" s="10"/>
      <c r="C231" s="65" t="s">
        <v>342</v>
      </c>
      <c r="D231" s="65" t="s">
        <v>83</v>
      </c>
      <c r="E231" s="66" t="s">
        <v>343</v>
      </c>
      <c r="F231" s="67" t="s">
        <v>344</v>
      </c>
      <c r="G231" s="68" t="s">
        <v>214</v>
      </c>
      <c r="H231" s="69">
        <v>4</v>
      </c>
      <c r="I231" s="108"/>
      <c r="J231" s="108">
        <f>ROUND(I231*H231,2)</f>
        <v>0</v>
      </c>
      <c r="K231" s="109"/>
      <c r="L231" s="10"/>
      <c r="M231" s="70" t="s">
        <v>6</v>
      </c>
      <c r="N231" s="71" t="s">
        <v>25</v>
      </c>
      <c r="O231" s="72">
        <v>0.34799999999999998</v>
      </c>
      <c r="P231" s="72">
        <f>O231*H231</f>
        <v>1.3919999999999999</v>
      </c>
      <c r="Q231" s="72">
        <v>0</v>
      </c>
      <c r="R231" s="72">
        <f>Q231*H231</f>
        <v>0</v>
      </c>
      <c r="S231" s="72">
        <v>0</v>
      </c>
      <c r="T231" s="73">
        <f>S231*H231</f>
        <v>0</v>
      </c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74" t="s">
        <v>192</v>
      </c>
      <c r="AS231" s="9"/>
      <c r="AT231" s="74" t="s">
        <v>83</v>
      </c>
      <c r="AU231" s="74" t="s">
        <v>41</v>
      </c>
      <c r="AV231" s="9"/>
      <c r="AW231" s="9"/>
      <c r="AX231" s="9"/>
      <c r="AY231" s="2" t="s">
        <v>80</v>
      </c>
      <c r="AZ231" s="9"/>
      <c r="BA231" s="9"/>
      <c r="BB231" s="9"/>
      <c r="BC231" s="9"/>
      <c r="BD231" s="9"/>
      <c r="BE231" s="75">
        <f>IF(N231="základní",J231,0)</f>
        <v>0</v>
      </c>
      <c r="BF231" s="75">
        <f>IF(N231="snížená",J231,0)</f>
        <v>0</v>
      </c>
      <c r="BG231" s="75">
        <f>IF(N231="zákl. přenesená",J231,0)</f>
        <v>0</v>
      </c>
      <c r="BH231" s="75">
        <f>IF(N231="sníž. přenesená",J231,0)</f>
        <v>0</v>
      </c>
      <c r="BI231" s="75">
        <f>IF(N231="nulová",J231,0)</f>
        <v>0</v>
      </c>
      <c r="BJ231" s="2" t="s">
        <v>39</v>
      </c>
      <c r="BK231" s="75">
        <f>ROUND(I231*H231,2)</f>
        <v>0</v>
      </c>
      <c r="BL231" s="2" t="s">
        <v>192</v>
      </c>
      <c r="BM231" s="74" t="s">
        <v>345</v>
      </c>
    </row>
    <row r="232" spans="1:65" ht="15.75" customHeight="1" x14ac:dyDescent="0.2">
      <c r="A232" s="9"/>
      <c r="B232" s="10"/>
      <c r="C232" s="9"/>
      <c r="D232" s="76" t="s">
        <v>89</v>
      </c>
      <c r="E232" s="9"/>
      <c r="F232" s="77" t="s">
        <v>346</v>
      </c>
      <c r="G232" s="9"/>
      <c r="H232" s="9"/>
      <c r="I232" s="103"/>
      <c r="J232" s="103"/>
      <c r="K232" s="103"/>
      <c r="L232" s="10"/>
      <c r="M232" s="78"/>
      <c r="N232" s="9"/>
      <c r="O232" s="9"/>
      <c r="P232" s="9"/>
      <c r="Q232" s="9"/>
      <c r="R232" s="9"/>
      <c r="S232" s="9"/>
      <c r="T232" s="17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2" t="s">
        <v>89</v>
      </c>
      <c r="AU232" s="2" t="s">
        <v>41</v>
      </c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</row>
    <row r="233" spans="1:65" ht="15.75" customHeight="1" x14ac:dyDescent="0.2">
      <c r="A233" s="9"/>
      <c r="B233" s="10"/>
      <c r="C233" s="9"/>
      <c r="D233" s="79" t="s">
        <v>91</v>
      </c>
      <c r="E233" s="9"/>
      <c r="F233" s="80" t="s">
        <v>347</v>
      </c>
      <c r="G233" s="9"/>
      <c r="H233" s="9"/>
      <c r="I233" s="103"/>
      <c r="J233" s="103"/>
      <c r="K233" s="103"/>
      <c r="L233" s="10"/>
      <c r="M233" s="78"/>
      <c r="N233" s="9"/>
      <c r="O233" s="9"/>
      <c r="P233" s="9"/>
      <c r="Q233" s="9"/>
      <c r="R233" s="9"/>
      <c r="S233" s="9"/>
      <c r="T233" s="17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2" t="s">
        <v>91</v>
      </c>
      <c r="AU233" s="2" t="s">
        <v>41</v>
      </c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</row>
    <row r="234" spans="1:65" ht="16.5" customHeight="1" x14ac:dyDescent="0.2">
      <c r="A234" s="9"/>
      <c r="B234" s="10"/>
      <c r="C234" s="88" t="s">
        <v>348</v>
      </c>
      <c r="D234" s="88" t="s">
        <v>219</v>
      </c>
      <c r="E234" s="89" t="s">
        <v>349</v>
      </c>
      <c r="F234" s="90" t="s">
        <v>350</v>
      </c>
      <c r="G234" s="91" t="s">
        <v>214</v>
      </c>
      <c r="H234" s="92">
        <v>4</v>
      </c>
      <c r="I234" s="111"/>
      <c r="J234" s="111">
        <f>ROUND(I234*H234,2)</f>
        <v>0</v>
      </c>
      <c r="K234" s="112"/>
      <c r="L234" s="93"/>
      <c r="M234" s="94" t="s">
        <v>6</v>
      </c>
      <c r="N234" s="95" t="s">
        <v>25</v>
      </c>
      <c r="O234" s="72">
        <v>0</v>
      </c>
      <c r="P234" s="72">
        <f>O234*H234</f>
        <v>0</v>
      </c>
      <c r="Q234" s="72">
        <v>9.0000000000000006E-5</v>
      </c>
      <c r="R234" s="72">
        <f>Q234*H234</f>
        <v>3.6000000000000002E-4</v>
      </c>
      <c r="S234" s="72">
        <v>0</v>
      </c>
      <c r="T234" s="73">
        <f>S234*H234</f>
        <v>0</v>
      </c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74" t="s">
        <v>222</v>
      </c>
      <c r="AS234" s="9"/>
      <c r="AT234" s="74" t="s">
        <v>219</v>
      </c>
      <c r="AU234" s="74" t="s">
        <v>41</v>
      </c>
      <c r="AV234" s="9"/>
      <c r="AW234" s="9"/>
      <c r="AX234" s="9"/>
      <c r="AY234" s="2" t="s">
        <v>80</v>
      </c>
      <c r="AZ234" s="9"/>
      <c r="BA234" s="9"/>
      <c r="BB234" s="9"/>
      <c r="BC234" s="9"/>
      <c r="BD234" s="9"/>
      <c r="BE234" s="75">
        <f>IF(N234="základní",J234,0)</f>
        <v>0</v>
      </c>
      <c r="BF234" s="75">
        <f>IF(N234="snížená",J234,0)</f>
        <v>0</v>
      </c>
      <c r="BG234" s="75">
        <f>IF(N234="zákl. přenesená",J234,0)</f>
        <v>0</v>
      </c>
      <c r="BH234" s="75">
        <f>IF(N234="sníž. přenesená",J234,0)</f>
        <v>0</v>
      </c>
      <c r="BI234" s="75">
        <f>IF(N234="nulová",J234,0)</f>
        <v>0</v>
      </c>
      <c r="BJ234" s="2" t="s">
        <v>39</v>
      </c>
      <c r="BK234" s="75">
        <f>ROUND(I234*H234,2)</f>
        <v>0</v>
      </c>
      <c r="BL234" s="2" t="s">
        <v>192</v>
      </c>
      <c r="BM234" s="74" t="s">
        <v>351</v>
      </c>
    </row>
    <row r="235" spans="1:65" ht="15.75" customHeight="1" x14ac:dyDescent="0.2">
      <c r="A235" s="9"/>
      <c r="B235" s="10"/>
      <c r="C235" s="9"/>
      <c r="D235" s="76" t="s">
        <v>89</v>
      </c>
      <c r="E235" s="9"/>
      <c r="F235" s="77" t="s">
        <v>350</v>
      </c>
      <c r="G235" s="9"/>
      <c r="H235" s="9"/>
      <c r="I235" s="103"/>
      <c r="J235" s="103"/>
      <c r="K235" s="103"/>
      <c r="L235" s="10"/>
      <c r="M235" s="78"/>
      <c r="N235" s="9"/>
      <c r="O235" s="9"/>
      <c r="P235" s="9"/>
      <c r="Q235" s="9"/>
      <c r="R235" s="9"/>
      <c r="S235" s="9"/>
      <c r="T235" s="17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2" t="s">
        <v>89</v>
      </c>
      <c r="AU235" s="2" t="s">
        <v>41</v>
      </c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</row>
    <row r="236" spans="1:65" ht="21.75" customHeight="1" x14ac:dyDescent="0.2">
      <c r="A236" s="9"/>
      <c r="B236" s="10"/>
      <c r="C236" s="65" t="s">
        <v>352</v>
      </c>
      <c r="D236" s="65" t="s">
        <v>83</v>
      </c>
      <c r="E236" s="66" t="s">
        <v>353</v>
      </c>
      <c r="F236" s="67" t="s">
        <v>354</v>
      </c>
      <c r="G236" s="68" t="s">
        <v>214</v>
      </c>
      <c r="H236" s="69">
        <v>22</v>
      </c>
      <c r="I236" s="108"/>
      <c r="J236" s="108">
        <f>ROUND(I236*H236,2)</f>
        <v>0</v>
      </c>
      <c r="K236" s="109"/>
      <c r="L236" s="10"/>
      <c r="M236" s="70" t="s">
        <v>6</v>
      </c>
      <c r="N236" s="71" t="s">
        <v>25</v>
      </c>
      <c r="O236" s="72">
        <v>0.29699999999999999</v>
      </c>
      <c r="P236" s="72">
        <f>O236*H236</f>
        <v>6.5339999999999998</v>
      </c>
      <c r="Q236" s="72">
        <v>0</v>
      </c>
      <c r="R236" s="72">
        <f>Q236*H236</f>
        <v>0</v>
      </c>
      <c r="S236" s="72">
        <v>0</v>
      </c>
      <c r="T236" s="73">
        <f>S236*H236</f>
        <v>0</v>
      </c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74" t="s">
        <v>192</v>
      </c>
      <c r="AS236" s="9"/>
      <c r="AT236" s="74" t="s">
        <v>83</v>
      </c>
      <c r="AU236" s="74" t="s">
        <v>41</v>
      </c>
      <c r="AV236" s="9"/>
      <c r="AW236" s="9"/>
      <c r="AX236" s="9"/>
      <c r="AY236" s="2" t="s">
        <v>80</v>
      </c>
      <c r="AZ236" s="9"/>
      <c r="BA236" s="9"/>
      <c r="BB236" s="9"/>
      <c r="BC236" s="9"/>
      <c r="BD236" s="9"/>
      <c r="BE236" s="75">
        <f>IF(N236="základní",J236,0)</f>
        <v>0</v>
      </c>
      <c r="BF236" s="75">
        <f>IF(N236="snížená",J236,0)</f>
        <v>0</v>
      </c>
      <c r="BG236" s="75">
        <f>IF(N236="zákl. přenesená",J236,0)</f>
        <v>0</v>
      </c>
      <c r="BH236" s="75">
        <f>IF(N236="sníž. přenesená",J236,0)</f>
        <v>0</v>
      </c>
      <c r="BI236" s="75">
        <f>IF(N236="nulová",J236,0)</f>
        <v>0</v>
      </c>
      <c r="BJ236" s="2" t="s">
        <v>39</v>
      </c>
      <c r="BK236" s="75">
        <f>ROUND(I236*H236,2)</f>
        <v>0</v>
      </c>
      <c r="BL236" s="2" t="s">
        <v>192</v>
      </c>
      <c r="BM236" s="74" t="s">
        <v>355</v>
      </c>
    </row>
    <row r="237" spans="1:65" ht="15.75" customHeight="1" x14ac:dyDescent="0.2">
      <c r="A237" s="9"/>
      <c r="B237" s="10"/>
      <c r="C237" s="9"/>
      <c r="D237" s="76" t="s">
        <v>89</v>
      </c>
      <c r="E237" s="9"/>
      <c r="F237" s="77" t="s">
        <v>356</v>
      </c>
      <c r="G237" s="9"/>
      <c r="H237" s="9"/>
      <c r="I237" s="103"/>
      <c r="J237" s="103"/>
      <c r="K237" s="103"/>
      <c r="L237" s="10"/>
      <c r="M237" s="78"/>
      <c r="N237" s="9"/>
      <c r="O237" s="9"/>
      <c r="P237" s="9"/>
      <c r="Q237" s="9"/>
      <c r="R237" s="9"/>
      <c r="S237" s="9"/>
      <c r="T237" s="17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2" t="s">
        <v>89</v>
      </c>
      <c r="AU237" s="2" t="s">
        <v>41</v>
      </c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</row>
    <row r="238" spans="1:65" ht="15.75" customHeight="1" x14ac:dyDescent="0.2">
      <c r="A238" s="9"/>
      <c r="B238" s="10"/>
      <c r="C238" s="9"/>
      <c r="D238" s="79" t="s">
        <v>91</v>
      </c>
      <c r="E238" s="9"/>
      <c r="F238" s="80" t="s">
        <v>357</v>
      </c>
      <c r="G238" s="9"/>
      <c r="H238" s="9"/>
      <c r="I238" s="103"/>
      <c r="J238" s="103"/>
      <c r="K238" s="103"/>
      <c r="L238" s="10"/>
      <c r="M238" s="78"/>
      <c r="N238" s="9"/>
      <c r="O238" s="9"/>
      <c r="P238" s="9"/>
      <c r="Q238" s="9"/>
      <c r="R238" s="9"/>
      <c r="S238" s="9"/>
      <c r="T238" s="17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2" t="s">
        <v>91</v>
      </c>
      <c r="AU238" s="2" t="s">
        <v>41</v>
      </c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</row>
    <row r="239" spans="1:65" ht="16.5" customHeight="1" x14ac:dyDescent="0.2">
      <c r="A239" s="9"/>
      <c r="B239" s="10"/>
      <c r="C239" s="88" t="s">
        <v>358</v>
      </c>
      <c r="D239" s="88" t="s">
        <v>219</v>
      </c>
      <c r="E239" s="89" t="s">
        <v>359</v>
      </c>
      <c r="F239" s="90" t="s">
        <v>360</v>
      </c>
      <c r="G239" s="91" t="s">
        <v>214</v>
      </c>
      <c r="H239" s="92">
        <v>22</v>
      </c>
      <c r="I239" s="111"/>
      <c r="J239" s="111">
        <f>ROUND(I239*H239,2)</f>
        <v>0</v>
      </c>
      <c r="K239" s="112"/>
      <c r="L239" s="93"/>
      <c r="M239" s="94" t="s">
        <v>6</v>
      </c>
      <c r="N239" s="95" t="s">
        <v>25</v>
      </c>
      <c r="O239" s="72">
        <v>0</v>
      </c>
      <c r="P239" s="72">
        <f>O239*H239</f>
        <v>0</v>
      </c>
      <c r="Q239" s="72">
        <v>6.0000000000000002E-5</v>
      </c>
      <c r="R239" s="72">
        <f>Q239*H239</f>
        <v>1.32E-3</v>
      </c>
      <c r="S239" s="72">
        <v>0</v>
      </c>
      <c r="T239" s="73">
        <f>S239*H239</f>
        <v>0</v>
      </c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74" t="s">
        <v>222</v>
      </c>
      <c r="AS239" s="9"/>
      <c r="AT239" s="74" t="s">
        <v>219</v>
      </c>
      <c r="AU239" s="74" t="s">
        <v>41</v>
      </c>
      <c r="AV239" s="9"/>
      <c r="AW239" s="9"/>
      <c r="AX239" s="9"/>
      <c r="AY239" s="2" t="s">
        <v>80</v>
      </c>
      <c r="AZ239" s="9"/>
      <c r="BA239" s="9"/>
      <c r="BB239" s="9"/>
      <c r="BC239" s="9"/>
      <c r="BD239" s="9"/>
      <c r="BE239" s="75">
        <f>IF(N239="základní",J239,0)</f>
        <v>0</v>
      </c>
      <c r="BF239" s="75">
        <f>IF(N239="snížená",J239,0)</f>
        <v>0</v>
      </c>
      <c r="BG239" s="75">
        <f>IF(N239="zákl. přenesená",J239,0)</f>
        <v>0</v>
      </c>
      <c r="BH239" s="75">
        <f>IF(N239="sníž. přenesená",J239,0)</f>
        <v>0</v>
      </c>
      <c r="BI239" s="75">
        <f>IF(N239="nulová",J239,0)</f>
        <v>0</v>
      </c>
      <c r="BJ239" s="2" t="s">
        <v>39</v>
      </c>
      <c r="BK239" s="75">
        <f>ROUND(I239*H239,2)</f>
        <v>0</v>
      </c>
      <c r="BL239" s="2" t="s">
        <v>192</v>
      </c>
      <c r="BM239" s="74" t="s">
        <v>361</v>
      </c>
    </row>
    <row r="240" spans="1:65" ht="15.75" customHeight="1" x14ac:dyDescent="0.2">
      <c r="A240" s="9"/>
      <c r="B240" s="10"/>
      <c r="C240" s="9"/>
      <c r="D240" s="76" t="s">
        <v>89</v>
      </c>
      <c r="E240" s="9"/>
      <c r="F240" s="77" t="s">
        <v>360</v>
      </c>
      <c r="G240" s="9"/>
      <c r="H240" s="9"/>
      <c r="I240" s="103"/>
      <c r="J240" s="103"/>
      <c r="K240" s="103"/>
      <c r="L240" s="10"/>
      <c r="M240" s="78"/>
      <c r="N240" s="9"/>
      <c r="O240" s="9"/>
      <c r="P240" s="9"/>
      <c r="Q240" s="9"/>
      <c r="R240" s="9"/>
      <c r="S240" s="9"/>
      <c r="T240" s="17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2" t="s">
        <v>89</v>
      </c>
      <c r="AU240" s="2" t="s">
        <v>41</v>
      </c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</row>
    <row r="241" spans="1:65" ht="16.5" customHeight="1" x14ac:dyDescent="0.2">
      <c r="A241" s="9"/>
      <c r="B241" s="10"/>
      <c r="C241" s="88" t="s">
        <v>362</v>
      </c>
      <c r="D241" s="88" t="s">
        <v>219</v>
      </c>
      <c r="E241" s="89" t="s">
        <v>363</v>
      </c>
      <c r="F241" s="90" t="s">
        <v>364</v>
      </c>
      <c r="G241" s="91" t="s">
        <v>214</v>
      </c>
      <c r="H241" s="92">
        <v>7</v>
      </c>
      <c r="I241" s="111"/>
      <c r="J241" s="111">
        <f>ROUND(I241*H241,2)</f>
        <v>0</v>
      </c>
      <c r="K241" s="112"/>
      <c r="L241" s="93"/>
      <c r="M241" s="94" t="s">
        <v>6</v>
      </c>
      <c r="N241" s="95" t="s">
        <v>25</v>
      </c>
      <c r="O241" s="72">
        <v>0</v>
      </c>
      <c r="P241" s="72">
        <f>O241*H241</f>
        <v>0</v>
      </c>
      <c r="Q241" s="72">
        <v>1.0000000000000001E-5</v>
      </c>
      <c r="R241" s="72">
        <f>Q241*H241</f>
        <v>7.0000000000000007E-5</v>
      </c>
      <c r="S241" s="72">
        <v>0</v>
      </c>
      <c r="T241" s="73">
        <f>S241*H241</f>
        <v>0</v>
      </c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74" t="s">
        <v>222</v>
      </c>
      <c r="AS241" s="9"/>
      <c r="AT241" s="74" t="s">
        <v>219</v>
      </c>
      <c r="AU241" s="74" t="s">
        <v>41</v>
      </c>
      <c r="AV241" s="9"/>
      <c r="AW241" s="9"/>
      <c r="AX241" s="9"/>
      <c r="AY241" s="2" t="s">
        <v>80</v>
      </c>
      <c r="AZ241" s="9"/>
      <c r="BA241" s="9"/>
      <c r="BB241" s="9"/>
      <c r="BC241" s="9"/>
      <c r="BD241" s="9"/>
      <c r="BE241" s="75">
        <f>IF(N241="základní",J241,0)</f>
        <v>0</v>
      </c>
      <c r="BF241" s="75">
        <f>IF(N241="snížená",J241,0)</f>
        <v>0</v>
      </c>
      <c r="BG241" s="75">
        <f>IF(N241="zákl. přenesená",J241,0)</f>
        <v>0</v>
      </c>
      <c r="BH241" s="75">
        <f>IF(N241="sníž. přenesená",J241,0)</f>
        <v>0</v>
      </c>
      <c r="BI241" s="75">
        <f>IF(N241="nulová",J241,0)</f>
        <v>0</v>
      </c>
      <c r="BJ241" s="2" t="s">
        <v>39</v>
      </c>
      <c r="BK241" s="75">
        <f>ROUND(I241*H241,2)</f>
        <v>0</v>
      </c>
      <c r="BL241" s="2" t="s">
        <v>192</v>
      </c>
      <c r="BM241" s="74" t="s">
        <v>365</v>
      </c>
    </row>
    <row r="242" spans="1:65" ht="15.75" customHeight="1" x14ac:dyDescent="0.2">
      <c r="A242" s="9"/>
      <c r="B242" s="10"/>
      <c r="C242" s="9"/>
      <c r="D242" s="76" t="s">
        <v>89</v>
      </c>
      <c r="E242" s="9"/>
      <c r="F242" s="77" t="s">
        <v>364</v>
      </c>
      <c r="G242" s="9"/>
      <c r="H242" s="9"/>
      <c r="I242" s="103"/>
      <c r="J242" s="103"/>
      <c r="K242" s="103"/>
      <c r="L242" s="10"/>
      <c r="M242" s="78"/>
      <c r="N242" s="9"/>
      <c r="O242" s="9"/>
      <c r="P242" s="9"/>
      <c r="Q242" s="9"/>
      <c r="R242" s="9"/>
      <c r="S242" s="9"/>
      <c r="T242" s="17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2" t="s">
        <v>89</v>
      </c>
      <c r="AU242" s="2" t="s">
        <v>41</v>
      </c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</row>
    <row r="243" spans="1:65" ht="16.5" customHeight="1" x14ac:dyDescent="0.2">
      <c r="A243" s="9"/>
      <c r="B243" s="10"/>
      <c r="C243" s="88" t="s">
        <v>366</v>
      </c>
      <c r="D243" s="88" t="s">
        <v>219</v>
      </c>
      <c r="E243" s="89" t="s">
        <v>367</v>
      </c>
      <c r="F243" s="90" t="s">
        <v>368</v>
      </c>
      <c r="G243" s="91" t="s">
        <v>214</v>
      </c>
      <c r="H243" s="92">
        <v>5</v>
      </c>
      <c r="I243" s="111"/>
      <c r="J243" s="111">
        <f>ROUND(I243*H243,2)</f>
        <v>0</v>
      </c>
      <c r="K243" s="112"/>
      <c r="L243" s="93"/>
      <c r="M243" s="94" t="s">
        <v>6</v>
      </c>
      <c r="N243" s="95" t="s">
        <v>25</v>
      </c>
      <c r="O243" s="72">
        <v>0</v>
      </c>
      <c r="P243" s="72">
        <f>O243*H243</f>
        <v>0</v>
      </c>
      <c r="Q243" s="72">
        <v>2.0000000000000002E-5</v>
      </c>
      <c r="R243" s="72">
        <f>Q243*H243</f>
        <v>1E-4</v>
      </c>
      <c r="S243" s="72">
        <v>0</v>
      </c>
      <c r="T243" s="73">
        <f>S243*H243</f>
        <v>0</v>
      </c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74" t="s">
        <v>222</v>
      </c>
      <c r="AS243" s="9"/>
      <c r="AT243" s="74" t="s">
        <v>219</v>
      </c>
      <c r="AU243" s="74" t="s">
        <v>41</v>
      </c>
      <c r="AV243" s="9"/>
      <c r="AW243" s="9"/>
      <c r="AX243" s="9"/>
      <c r="AY243" s="2" t="s">
        <v>80</v>
      </c>
      <c r="AZ243" s="9"/>
      <c r="BA243" s="9"/>
      <c r="BB243" s="9"/>
      <c r="BC243" s="9"/>
      <c r="BD243" s="9"/>
      <c r="BE243" s="75">
        <f>IF(N243="základní",J243,0)</f>
        <v>0</v>
      </c>
      <c r="BF243" s="75">
        <f>IF(N243="snížená",J243,0)</f>
        <v>0</v>
      </c>
      <c r="BG243" s="75">
        <f>IF(N243="zákl. přenesená",J243,0)</f>
        <v>0</v>
      </c>
      <c r="BH243" s="75">
        <f>IF(N243="sníž. přenesená",J243,0)</f>
        <v>0</v>
      </c>
      <c r="BI243" s="75">
        <f>IF(N243="nulová",J243,0)</f>
        <v>0</v>
      </c>
      <c r="BJ243" s="2" t="s">
        <v>39</v>
      </c>
      <c r="BK243" s="75">
        <f>ROUND(I243*H243,2)</f>
        <v>0</v>
      </c>
      <c r="BL243" s="2" t="s">
        <v>192</v>
      </c>
      <c r="BM243" s="74" t="s">
        <v>369</v>
      </c>
    </row>
    <row r="244" spans="1:65" ht="15.75" customHeight="1" x14ac:dyDescent="0.2">
      <c r="A244" s="9"/>
      <c r="B244" s="10"/>
      <c r="C244" s="9"/>
      <c r="D244" s="76" t="s">
        <v>89</v>
      </c>
      <c r="E244" s="9"/>
      <c r="F244" s="77" t="s">
        <v>368</v>
      </c>
      <c r="G244" s="9"/>
      <c r="H244" s="9"/>
      <c r="I244" s="103"/>
      <c r="J244" s="103"/>
      <c r="K244" s="103"/>
      <c r="L244" s="10"/>
      <c r="M244" s="78"/>
      <c r="N244" s="9"/>
      <c r="O244" s="9"/>
      <c r="P244" s="9"/>
      <c r="Q244" s="9"/>
      <c r="R244" s="9"/>
      <c r="S244" s="9"/>
      <c r="T244" s="17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2" t="s">
        <v>89</v>
      </c>
      <c r="AU244" s="2" t="s">
        <v>41</v>
      </c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</row>
    <row r="245" spans="1:65" ht="16.5" customHeight="1" x14ac:dyDescent="0.2">
      <c r="A245" s="9"/>
      <c r="B245" s="10"/>
      <c r="C245" s="88" t="s">
        <v>370</v>
      </c>
      <c r="D245" s="88" t="s">
        <v>219</v>
      </c>
      <c r="E245" s="89" t="s">
        <v>371</v>
      </c>
      <c r="F245" s="90" t="s">
        <v>372</v>
      </c>
      <c r="G245" s="91" t="s">
        <v>214</v>
      </c>
      <c r="H245" s="92">
        <v>5</v>
      </c>
      <c r="I245" s="111"/>
      <c r="J245" s="111">
        <f>ROUND(I245*H245,2)</f>
        <v>0</v>
      </c>
      <c r="K245" s="112"/>
      <c r="L245" s="93"/>
      <c r="M245" s="94" t="s">
        <v>6</v>
      </c>
      <c r="N245" s="95" t="s">
        <v>25</v>
      </c>
      <c r="O245" s="72">
        <v>0</v>
      </c>
      <c r="P245" s="72">
        <f>O245*H245</f>
        <v>0</v>
      </c>
      <c r="Q245" s="72">
        <v>3.0000000000000001E-5</v>
      </c>
      <c r="R245" s="72">
        <f>Q245*H245</f>
        <v>1.5000000000000001E-4</v>
      </c>
      <c r="S245" s="72">
        <v>0</v>
      </c>
      <c r="T245" s="73">
        <f>S245*H245</f>
        <v>0</v>
      </c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74" t="s">
        <v>222</v>
      </c>
      <c r="AS245" s="9"/>
      <c r="AT245" s="74" t="s">
        <v>219</v>
      </c>
      <c r="AU245" s="74" t="s">
        <v>41</v>
      </c>
      <c r="AV245" s="9"/>
      <c r="AW245" s="9"/>
      <c r="AX245" s="9"/>
      <c r="AY245" s="2" t="s">
        <v>80</v>
      </c>
      <c r="AZ245" s="9"/>
      <c r="BA245" s="9"/>
      <c r="BB245" s="9"/>
      <c r="BC245" s="9"/>
      <c r="BD245" s="9"/>
      <c r="BE245" s="75">
        <f>IF(N245="základní",J245,0)</f>
        <v>0</v>
      </c>
      <c r="BF245" s="75">
        <f>IF(N245="snížená",J245,0)</f>
        <v>0</v>
      </c>
      <c r="BG245" s="75">
        <f>IF(N245="zákl. přenesená",J245,0)</f>
        <v>0</v>
      </c>
      <c r="BH245" s="75">
        <f>IF(N245="sníž. přenesená",J245,0)</f>
        <v>0</v>
      </c>
      <c r="BI245" s="75">
        <f>IF(N245="nulová",J245,0)</f>
        <v>0</v>
      </c>
      <c r="BJ245" s="2" t="s">
        <v>39</v>
      </c>
      <c r="BK245" s="75">
        <f>ROUND(I245*H245,2)</f>
        <v>0</v>
      </c>
      <c r="BL245" s="2" t="s">
        <v>192</v>
      </c>
      <c r="BM245" s="74" t="s">
        <v>373</v>
      </c>
    </row>
    <row r="246" spans="1:65" ht="15.75" customHeight="1" x14ac:dyDescent="0.2">
      <c r="A246" s="9"/>
      <c r="B246" s="10"/>
      <c r="C246" s="9"/>
      <c r="D246" s="76" t="s">
        <v>89</v>
      </c>
      <c r="E246" s="9"/>
      <c r="F246" s="77" t="s">
        <v>372</v>
      </c>
      <c r="G246" s="9"/>
      <c r="H246" s="9"/>
      <c r="I246" s="103"/>
      <c r="J246" s="103"/>
      <c r="K246" s="103"/>
      <c r="L246" s="10"/>
      <c r="M246" s="78"/>
      <c r="N246" s="9"/>
      <c r="O246" s="9"/>
      <c r="P246" s="9"/>
      <c r="Q246" s="9"/>
      <c r="R246" s="9"/>
      <c r="S246" s="9"/>
      <c r="T246" s="17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2" t="s">
        <v>89</v>
      </c>
      <c r="AU246" s="2" t="s">
        <v>41</v>
      </c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</row>
    <row r="247" spans="1:65" ht="24" customHeight="1" x14ac:dyDescent="0.2">
      <c r="A247" s="9"/>
      <c r="B247" s="10"/>
      <c r="C247" s="65" t="s">
        <v>374</v>
      </c>
      <c r="D247" s="65" t="s">
        <v>83</v>
      </c>
      <c r="E247" s="66" t="s">
        <v>375</v>
      </c>
      <c r="F247" s="67" t="s">
        <v>376</v>
      </c>
      <c r="G247" s="68" t="s">
        <v>214</v>
      </c>
      <c r="H247" s="69">
        <v>126</v>
      </c>
      <c r="I247" s="108"/>
      <c r="J247" s="108">
        <f>ROUND(I247*H247,2)</f>
        <v>0</v>
      </c>
      <c r="K247" s="109"/>
      <c r="L247" s="10"/>
      <c r="M247" s="70" t="s">
        <v>6</v>
      </c>
      <c r="N247" s="71" t="s">
        <v>25</v>
      </c>
      <c r="O247" s="72">
        <v>0.44</v>
      </c>
      <c r="P247" s="72">
        <f>O247*H247</f>
        <v>55.44</v>
      </c>
      <c r="Q247" s="72">
        <v>0</v>
      </c>
      <c r="R247" s="72">
        <f>Q247*H247</f>
        <v>0</v>
      </c>
      <c r="S247" s="72">
        <v>0</v>
      </c>
      <c r="T247" s="73">
        <f>S247*H247</f>
        <v>0</v>
      </c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74" t="s">
        <v>192</v>
      </c>
      <c r="AS247" s="9"/>
      <c r="AT247" s="74" t="s">
        <v>83</v>
      </c>
      <c r="AU247" s="74" t="s">
        <v>41</v>
      </c>
      <c r="AV247" s="9"/>
      <c r="AW247" s="9"/>
      <c r="AX247" s="9"/>
      <c r="AY247" s="2" t="s">
        <v>80</v>
      </c>
      <c r="AZ247" s="9"/>
      <c r="BA247" s="9"/>
      <c r="BB247" s="9"/>
      <c r="BC247" s="9"/>
      <c r="BD247" s="9"/>
      <c r="BE247" s="75">
        <f>IF(N247="základní",J247,0)</f>
        <v>0</v>
      </c>
      <c r="BF247" s="75">
        <f>IF(N247="snížená",J247,0)</f>
        <v>0</v>
      </c>
      <c r="BG247" s="75">
        <f>IF(N247="zákl. přenesená",J247,0)</f>
        <v>0</v>
      </c>
      <c r="BH247" s="75">
        <f>IF(N247="sníž. přenesená",J247,0)</f>
        <v>0</v>
      </c>
      <c r="BI247" s="75">
        <f>IF(N247="nulová",J247,0)</f>
        <v>0</v>
      </c>
      <c r="BJ247" s="2" t="s">
        <v>39</v>
      </c>
      <c r="BK247" s="75">
        <f>ROUND(I247*H247,2)</f>
        <v>0</v>
      </c>
      <c r="BL247" s="2" t="s">
        <v>192</v>
      </c>
      <c r="BM247" s="74" t="s">
        <v>377</v>
      </c>
    </row>
    <row r="248" spans="1:65" ht="15.75" customHeight="1" x14ac:dyDescent="0.2">
      <c r="A248" s="9"/>
      <c r="B248" s="10"/>
      <c r="C248" s="9"/>
      <c r="D248" s="76" t="s">
        <v>89</v>
      </c>
      <c r="E248" s="9"/>
      <c r="F248" s="77" t="s">
        <v>378</v>
      </c>
      <c r="G248" s="9"/>
      <c r="H248" s="9"/>
      <c r="I248" s="103"/>
      <c r="J248" s="103"/>
      <c r="K248" s="103"/>
      <c r="L248" s="10"/>
      <c r="M248" s="78"/>
      <c r="N248" s="9"/>
      <c r="O248" s="9"/>
      <c r="P248" s="9"/>
      <c r="Q248" s="9"/>
      <c r="R248" s="9"/>
      <c r="S248" s="9"/>
      <c r="T248" s="17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2" t="s">
        <v>89</v>
      </c>
      <c r="AU248" s="2" t="s">
        <v>41</v>
      </c>
      <c r="AV248" s="9"/>
      <c r="AW248" s="9"/>
      <c r="AX248" s="9"/>
      <c r="AY248" s="9"/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</row>
    <row r="249" spans="1:65" ht="15.75" customHeight="1" x14ac:dyDescent="0.2">
      <c r="A249" s="9"/>
      <c r="B249" s="10"/>
      <c r="C249" s="9"/>
      <c r="D249" s="79" t="s">
        <v>91</v>
      </c>
      <c r="E249" s="9"/>
      <c r="F249" s="80" t="s">
        <v>379</v>
      </c>
      <c r="G249" s="9"/>
      <c r="H249" s="9"/>
      <c r="I249" s="103"/>
      <c r="J249" s="103"/>
      <c r="K249" s="103"/>
      <c r="L249" s="10"/>
      <c r="M249" s="78"/>
      <c r="N249" s="9"/>
      <c r="O249" s="9"/>
      <c r="P249" s="9"/>
      <c r="Q249" s="9"/>
      <c r="R249" s="9"/>
      <c r="S249" s="9"/>
      <c r="T249" s="17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2" t="s">
        <v>91</v>
      </c>
      <c r="AU249" s="2" t="s">
        <v>41</v>
      </c>
      <c r="AV249" s="9"/>
      <c r="AW249" s="9"/>
      <c r="AX249" s="9"/>
      <c r="AY249" s="9"/>
      <c r="AZ249" s="9"/>
      <c r="BA249" s="9"/>
      <c r="BB249" s="9"/>
      <c r="BC249" s="9"/>
      <c r="BD249" s="9"/>
      <c r="BE249" s="9"/>
      <c r="BF249" s="9"/>
      <c r="BG249" s="9"/>
      <c r="BH249" s="9"/>
      <c r="BI249" s="9"/>
      <c r="BJ249" s="9"/>
      <c r="BK249" s="9"/>
      <c r="BL249" s="9"/>
      <c r="BM249" s="9"/>
    </row>
    <row r="250" spans="1:65" ht="15.75" customHeight="1" x14ac:dyDescent="0.2">
      <c r="A250" s="81"/>
      <c r="B250" s="82"/>
      <c r="C250" s="81"/>
      <c r="D250" s="76" t="s">
        <v>98</v>
      </c>
      <c r="E250" s="83" t="s">
        <v>6</v>
      </c>
      <c r="F250" s="84" t="s">
        <v>380</v>
      </c>
      <c r="G250" s="81"/>
      <c r="H250" s="85">
        <v>126</v>
      </c>
      <c r="I250" s="110"/>
      <c r="J250" s="110"/>
      <c r="K250" s="110"/>
      <c r="L250" s="82"/>
      <c r="M250" s="86"/>
      <c r="N250" s="81"/>
      <c r="O250" s="81"/>
      <c r="P250" s="81"/>
      <c r="Q250" s="81"/>
      <c r="R250" s="81"/>
      <c r="S250" s="81"/>
      <c r="T250" s="87"/>
      <c r="U250" s="81"/>
      <c r="V250" s="81"/>
      <c r="W250" s="81"/>
      <c r="X250" s="81"/>
      <c r="Y250" s="81"/>
      <c r="Z250" s="81"/>
      <c r="AA250" s="81"/>
      <c r="AB250" s="81"/>
      <c r="AC250" s="81"/>
      <c r="AD250" s="81"/>
      <c r="AE250" s="81"/>
      <c r="AF250" s="81"/>
      <c r="AG250" s="81"/>
      <c r="AH250" s="81"/>
      <c r="AI250" s="81"/>
      <c r="AJ250" s="81"/>
      <c r="AK250" s="81"/>
      <c r="AL250" s="81"/>
      <c r="AM250" s="81"/>
      <c r="AN250" s="81"/>
      <c r="AO250" s="81"/>
      <c r="AP250" s="81"/>
      <c r="AQ250" s="81"/>
      <c r="AR250" s="81"/>
      <c r="AS250" s="81"/>
      <c r="AT250" s="83" t="s">
        <v>98</v>
      </c>
      <c r="AU250" s="83" t="s">
        <v>41</v>
      </c>
      <c r="AV250" s="81" t="s">
        <v>41</v>
      </c>
      <c r="AW250" s="81" t="s">
        <v>17</v>
      </c>
      <c r="AX250" s="81" t="s">
        <v>39</v>
      </c>
      <c r="AY250" s="83" t="s">
        <v>80</v>
      </c>
      <c r="AZ250" s="81"/>
      <c r="BA250" s="81"/>
      <c r="BB250" s="81"/>
      <c r="BC250" s="81"/>
      <c r="BD250" s="81"/>
      <c r="BE250" s="81"/>
      <c r="BF250" s="81"/>
      <c r="BG250" s="81"/>
      <c r="BH250" s="81"/>
      <c r="BI250" s="81"/>
      <c r="BJ250" s="81"/>
      <c r="BK250" s="81"/>
      <c r="BL250" s="81"/>
      <c r="BM250" s="81"/>
    </row>
    <row r="251" spans="1:65" ht="16.5" customHeight="1" x14ac:dyDescent="0.2">
      <c r="A251" s="9"/>
      <c r="B251" s="10"/>
      <c r="C251" s="88" t="s">
        <v>381</v>
      </c>
      <c r="D251" s="88" t="s">
        <v>219</v>
      </c>
      <c r="E251" s="89" t="s">
        <v>382</v>
      </c>
      <c r="F251" s="90" t="s">
        <v>383</v>
      </c>
      <c r="G251" s="91" t="s">
        <v>214</v>
      </c>
      <c r="H251" s="92">
        <v>126</v>
      </c>
      <c r="I251" s="111"/>
      <c r="J251" s="111">
        <f>ROUND(I251*H251,2)</f>
        <v>0</v>
      </c>
      <c r="K251" s="112"/>
      <c r="L251" s="93"/>
      <c r="M251" s="94" t="s">
        <v>6</v>
      </c>
      <c r="N251" s="95" t="s">
        <v>25</v>
      </c>
      <c r="O251" s="72">
        <v>0</v>
      </c>
      <c r="P251" s="72">
        <f>O251*H251</f>
        <v>0</v>
      </c>
      <c r="Q251" s="72">
        <v>1.3999999999999999E-4</v>
      </c>
      <c r="R251" s="72">
        <f>Q251*H251</f>
        <v>1.7639999999999999E-2</v>
      </c>
      <c r="S251" s="72">
        <v>0</v>
      </c>
      <c r="T251" s="73">
        <f>S251*H251</f>
        <v>0</v>
      </c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74" t="s">
        <v>222</v>
      </c>
      <c r="AS251" s="9"/>
      <c r="AT251" s="74" t="s">
        <v>219</v>
      </c>
      <c r="AU251" s="74" t="s">
        <v>41</v>
      </c>
      <c r="AV251" s="9"/>
      <c r="AW251" s="9"/>
      <c r="AX251" s="9"/>
      <c r="AY251" s="2" t="s">
        <v>80</v>
      </c>
      <c r="AZ251" s="9"/>
      <c r="BA251" s="9"/>
      <c r="BB251" s="9"/>
      <c r="BC251" s="9"/>
      <c r="BD251" s="9"/>
      <c r="BE251" s="75">
        <f>IF(N251="základní",J251,0)</f>
        <v>0</v>
      </c>
      <c r="BF251" s="75">
        <f>IF(N251="snížená",J251,0)</f>
        <v>0</v>
      </c>
      <c r="BG251" s="75">
        <f>IF(N251="zákl. přenesená",J251,0)</f>
        <v>0</v>
      </c>
      <c r="BH251" s="75">
        <f>IF(N251="sníž. přenesená",J251,0)</f>
        <v>0</v>
      </c>
      <c r="BI251" s="75">
        <f>IF(N251="nulová",J251,0)</f>
        <v>0</v>
      </c>
      <c r="BJ251" s="2" t="s">
        <v>39</v>
      </c>
      <c r="BK251" s="75">
        <f>ROUND(I251*H251,2)</f>
        <v>0</v>
      </c>
      <c r="BL251" s="2" t="s">
        <v>192</v>
      </c>
      <c r="BM251" s="74" t="s">
        <v>384</v>
      </c>
    </row>
    <row r="252" spans="1:65" ht="15.75" customHeight="1" x14ac:dyDescent="0.2">
      <c r="A252" s="9"/>
      <c r="B252" s="10"/>
      <c r="C252" s="9"/>
      <c r="D252" s="76" t="s">
        <v>89</v>
      </c>
      <c r="E252" s="9"/>
      <c r="F252" s="77" t="s">
        <v>383</v>
      </c>
      <c r="G252" s="9"/>
      <c r="H252" s="9"/>
      <c r="I252" s="103"/>
      <c r="J252" s="103"/>
      <c r="K252" s="103"/>
      <c r="L252" s="10"/>
      <c r="M252" s="78"/>
      <c r="N252" s="9"/>
      <c r="O252" s="9"/>
      <c r="P252" s="9"/>
      <c r="Q252" s="9"/>
      <c r="R252" s="9"/>
      <c r="S252" s="9"/>
      <c r="T252" s="17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2" t="s">
        <v>89</v>
      </c>
      <c r="AU252" s="2" t="s">
        <v>41</v>
      </c>
      <c r="AV252" s="9"/>
      <c r="AW252" s="9"/>
      <c r="AX252" s="9"/>
      <c r="AY252" s="9"/>
      <c r="AZ252" s="9"/>
      <c r="BA252" s="9"/>
      <c r="BB252" s="9"/>
      <c r="BC252" s="9"/>
      <c r="BD252" s="9"/>
      <c r="BE252" s="9"/>
      <c r="BF252" s="9"/>
      <c r="BG252" s="9"/>
      <c r="BH252" s="9"/>
      <c r="BI252" s="9"/>
      <c r="BJ252" s="9"/>
      <c r="BK252" s="9"/>
      <c r="BL252" s="9"/>
      <c r="BM252" s="9"/>
    </row>
    <row r="253" spans="1:65" ht="16.5" customHeight="1" x14ac:dyDescent="0.2">
      <c r="A253" s="9"/>
      <c r="B253" s="10"/>
      <c r="C253" s="65" t="s">
        <v>385</v>
      </c>
      <c r="D253" s="65" t="s">
        <v>83</v>
      </c>
      <c r="E253" s="66" t="s">
        <v>386</v>
      </c>
      <c r="F253" s="67" t="s">
        <v>387</v>
      </c>
      <c r="G253" s="68" t="s">
        <v>214</v>
      </c>
      <c r="H253" s="69">
        <v>18</v>
      </c>
      <c r="I253" s="108"/>
      <c r="J253" s="108">
        <f>ROUND(I253*H253,2)</f>
        <v>0</v>
      </c>
      <c r="K253" s="109"/>
      <c r="L253" s="10"/>
      <c r="M253" s="70" t="s">
        <v>6</v>
      </c>
      <c r="N253" s="71" t="s">
        <v>25</v>
      </c>
      <c r="O253" s="72">
        <v>0.19</v>
      </c>
      <c r="P253" s="72">
        <f>O253*H253</f>
        <v>3.42</v>
      </c>
      <c r="Q253" s="72">
        <v>0</v>
      </c>
      <c r="R253" s="72">
        <f>Q253*H253</f>
        <v>0</v>
      </c>
      <c r="S253" s="72">
        <v>0</v>
      </c>
      <c r="T253" s="73">
        <f>S253*H253</f>
        <v>0</v>
      </c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74" t="s">
        <v>192</v>
      </c>
      <c r="AS253" s="9"/>
      <c r="AT253" s="74" t="s">
        <v>83</v>
      </c>
      <c r="AU253" s="74" t="s">
        <v>41</v>
      </c>
      <c r="AV253" s="9"/>
      <c r="AW253" s="9"/>
      <c r="AX253" s="9"/>
      <c r="AY253" s="2" t="s">
        <v>80</v>
      </c>
      <c r="AZ253" s="9"/>
      <c r="BA253" s="9"/>
      <c r="BB253" s="9"/>
      <c r="BC253" s="9"/>
      <c r="BD253" s="9"/>
      <c r="BE253" s="75">
        <f>IF(N253="základní",J253,0)</f>
        <v>0</v>
      </c>
      <c r="BF253" s="75">
        <f>IF(N253="snížená",J253,0)</f>
        <v>0</v>
      </c>
      <c r="BG253" s="75">
        <f>IF(N253="zákl. přenesená",J253,0)</f>
        <v>0</v>
      </c>
      <c r="BH253" s="75">
        <f>IF(N253="sníž. přenesená",J253,0)</f>
        <v>0</v>
      </c>
      <c r="BI253" s="75">
        <f>IF(N253="nulová",J253,0)</f>
        <v>0</v>
      </c>
      <c r="BJ253" s="2" t="s">
        <v>39</v>
      </c>
      <c r="BK253" s="75">
        <f>ROUND(I253*H253,2)</f>
        <v>0</v>
      </c>
      <c r="BL253" s="2" t="s">
        <v>192</v>
      </c>
      <c r="BM253" s="74" t="s">
        <v>388</v>
      </c>
    </row>
    <row r="254" spans="1:65" ht="15.75" customHeight="1" x14ac:dyDescent="0.2">
      <c r="A254" s="9"/>
      <c r="B254" s="10"/>
      <c r="C254" s="9"/>
      <c r="D254" s="76" t="s">
        <v>89</v>
      </c>
      <c r="E254" s="9"/>
      <c r="F254" s="77" t="s">
        <v>389</v>
      </c>
      <c r="G254" s="9"/>
      <c r="H254" s="9"/>
      <c r="I254" s="103"/>
      <c r="J254" s="103"/>
      <c r="K254" s="103"/>
      <c r="L254" s="10"/>
      <c r="M254" s="78"/>
      <c r="N254" s="9"/>
      <c r="O254" s="9"/>
      <c r="P254" s="9"/>
      <c r="Q254" s="9"/>
      <c r="R254" s="9"/>
      <c r="S254" s="9"/>
      <c r="T254" s="17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2" t="s">
        <v>89</v>
      </c>
      <c r="AU254" s="2" t="s">
        <v>41</v>
      </c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</row>
    <row r="255" spans="1:65" ht="15.75" customHeight="1" x14ac:dyDescent="0.2">
      <c r="A255" s="9"/>
      <c r="B255" s="10"/>
      <c r="C255" s="9"/>
      <c r="D255" s="79" t="s">
        <v>91</v>
      </c>
      <c r="E255" s="9"/>
      <c r="F255" s="80" t="s">
        <v>390</v>
      </c>
      <c r="G255" s="9"/>
      <c r="H255" s="9"/>
      <c r="I255" s="103"/>
      <c r="J255" s="103"/>
      <c r="K255" s="103"/>
      <c r="L255" s="10"/>
      <c r="M255" s="78"/>
      <c r="N255" s="9"/>
      <c r="O255" s="9"/>
      <c r="P255" s="9"/>
      <c r="Q255" s="9"/>
      <c r="R255" s="9"/>
      <c r="S255" s="9"/>
      <c r="T255" s="17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2" t="s">
        <v>91</v>
      </c>
      <c r="AU255" s="2" t="s">
        <v>41</v>
      </c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</row>
    <row r="256" spans="1:65" ht="16.5" customHeight="1" x14ac:dyDescent="0.2">
      <c r="A256" s="9"/>
      <c r="B256" s="10"/>
      <c r="C256" s="88" t="s">
        <v>391</v>
      </c>
      <c r="D256" s="88" t="s">
        <v>219</v>
      </c>
      <c r="E256" s="89" t="s">
        <v>392</v>
      </c>
      <c r="F256" s="90" t="s">
        <v>393</v>
      </c>
      <c r="G256" s="91" t="s">
        <v>214</v>
      </c>
      <c r="H256" s="92">
        <v>18</v>
      </c>
      <c r="I256" s="111"/>
      <c r="J256" s="111">
        <f>ROUND(I256*H256,2)</f>
        <v>0</v>
      </c>
      <c r="K256" s="112"/>
      <c r="L256" s="93"/>
      <c r="M256" s="94" t="s">
        <v>6</v>
      </c>
      <c r="N256" s="95" t="s">
        <v>25</v>
      </c>
      <c r="O256" s="72">
        <v>0</v>
      </c>
      <c r="P256" s="72">
        <f>O256*H256</f>
        <v>0</v>
      </c>
      <c r="Q256" s="72">
        <v>4.0000000000000002E-4</v>
      </c>
      <c r="R256" s="72">
        <f>Q256*H256</f>
        <v>7.2000000000000007E-3</v>
      </c>
      <c r="S256" s="72">
        <v>0</v>
      </c>
      <c r="T256" s="73">
        <f>S256*H256</f>
        <v>0</v>
      </c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74" t="s">
        <v>222</v>
      </c>
      <c r="AS256" s="9"/>
      <c r="AT256" s="74" t="s">
        <v>219</v>
      </c>
      <c r="AU256" s="74" t="s">
        <v>41</v>
      </c>
      <c r="AV256" s="9"/>
      <c r="AW256" s="9"/>
      <c r="AX256" s="9"/>
      <c r="AY256" s="2" t="s">
        <v>80</v>
      </c>
      <c r="AZ256" s="9"/>
      <c r="BA256" s="9"/>
      <c r="BB256" s="9"/>
      <c r="BC256" s="9"/>
      <c r="BD256" s="9"/>
      <c r="BE256" s="75">
        <f>IF(N256="základní",J256,0)</f>
        <v>0</v>
      </c>
      <c r="BF256" s="75">
        <f>IF(N256="snížená",J256,0)</f>
        <v>0</v>
      </c>
      <c r="BG256" s="75">
        <f>IF(N256="zákl. přenesená",J256,0)</f>
        <v>0</v>
      </c>
      <c r="BH256" s="75">
        <f>IF(N256="sníž. přenesená",J256,0)</f>
        <v>0</v>
      </c>
      <c r="BI256" s="75">
        <f>IF(N256="nulová",J256,0)</f>
        <v>0</v>
      </c>
      <c r="BJ256" s="2" t="s">
        <v>39</v>
      </c>
      <c r="BK256" s="75">
        <f>ROUND(I256*H256,2)</f>
        <v>0</v>
      </c>
      <c r="BL256" s="2" t="s">
        <v>192</v>
      </c>
      <c r="BM256" s="74" t="s">
        <v>394</v>
      </c>
    </row>
    <row r="257" spans="1:65" ht="15.75" customHeight="1" x14ac:dyDescent="0.2">
      <c r="A257" s="9"/>
      <c r="B257" s="10"/>
      <c r="C257" s="9"/>
      <c r="D257" s="76" t="s">
        <v>89</v>
      </c>
      <c r="E257" s="9"/>
      <c r="F257" s="77" t="s">
        <v>393</v>
      </c>
      <c r="G257" s="9"/>
      <c r="H257" s="9"/>
      <c r="I257" s="103"/>
      <c r="J257" s="103"/>
      <c r="K257" s="103"/>
      <c r="L257" s="10"/>
      <c r="M257" s="78"/>
      <c r="N257" s="9"/>
      <c r="O257" s="9"/>
      <c r="P257" s="9"/>
      <c r="Q257" s="9"/>
      <c r="R257" s="9"/>
      <c r="S257" s="9"/>
      <c r="T257" s="17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2" t="s">
        <v>89</v>
      </c>
      <c r="AU257" s="2" t="s">
        <v>41</v>
      </c>
      <c r="AV257" s="9"/>
      <c r="AW257" s="9"/>
      <c r="AX257" s="9"/>
      <c r="AY257" s="9"/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</row>
    <row r="258" spans="1:65" ht="16.5" customHeight="1" x14ac:dyDescent="0.2">
      <c r="A258" s="9"/>
      <c r="B258" s="10"/>
      <c r="C258" s="65" t="s">
        <v>395</v>
      </c>
      <c r="D258" s="65" t="s">
        <v>83</v>
      </c>
      <c r="E258" s="66" t="s">
        <v>386</v>
      </c>
      <c r="F258" s="67" t="s">
        <v>387</v>
      </c>
      <c r="G258" s="68" t="s">
        <v>214</v>
      </c>
      <c r="H258" s="69">
        <v>2</v>
      </c>
      <c r="I258" s="108"/>
      <c r="J258" s="108">
        <f>ROUND(I258*H258,2)</f>
        <v>0</v>
      </c>
      <c r="K258" s="109"/>
      <c r="L258" s="10"/>
      <c r="M258" s="70" t="s">
        <v>6</v>
      </c>
      <c r="N258" s="71" t="s">
        <v>25</v>
      </c>
      <c r="O258" s="72">
        <v>0.19</v>
      </c>
      <c r="P258" s="72">
        <f>O258*H258</f>
        <v>0.38</v>
      </c>
      <c r="Q258" s="72">
        <v>0</v>
      </c>
      <c r="R258" s="72">
        <f>Q258*H258</f>
        <v>0</v>
      </c>
      <c r="S258" s="72">
        <v>0</v>
      </c>
      <c r="T258" s="73">
        <f>S258*H258</f>
        <v>0</v>
      </c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74" t="s">
        <v>192</v>
      </c>
      <c r="AS258" s="9"/>
      <c r="AT258" s="74" t="s">
        <v>83</v>
      </c>
      <c r="AU258" s="74" t="s">
        <v>41</v>
      </c>
      <c r="AV258" s="9"/>
      <c r="AW258" s="9"/>
      <c r="AX258" s="9"/>
      <c r="AY258" s="2" t="s">
        <v>80</v>
      </c>
      <c r="AZ258" s="9"/>
      <c r="BA258" s="9"/>
      <c r="BB258" s="9"/>
      <c r="BC258" s="9"/>
      <c r="BD258" s="9"/>
      <c r="BE258" s="75">
        <f>IF(N258="základní",J258,0)</f>
        <v>0</v>
      </c>
      <c r="BF258" s="75">
        <f>IF(N258="snížená",J258,0)</f>
        <v>0</v>
      </c>
      <c r="BG258" s="75">
        <f>IF(N258="zákl. přenesená",J258,0)</f>
        <v>0</v>
      </c>
      <c r="BH258" s="75">
        <f>IF(N258="sníž. přenesená",J258,0)</f>
        <v>0</v>
      </c>
      <c r="BI258" s="75">
        <f>IF(N258="nulová",J258,0)</f>
        <v>0</v>
      </c>
      <c r="BJ258" s="2" t="s">
        <v>39</v>
      </c>
      <c r="BK258" s="75">
        <f>ROUND(I258*H258,2)</f>
        <v>0</v>
      </c>
      <c r="BL258" s="2" t="s">
        <v>192</v>
      </c>
      <c r="BM258" s="74" t="s">
        <v>396</v>
      </c>
    </row>
    <row r="259" spans="1:65" ht="15.75" customHeight="1" x14ac:dyDescent="0.2">
      <c r="A259" s="9"/>
      <c r="B259" s="10"/>
      <c r="C259" s="9"/>
      <c r="D259" s="76" t="s">
        <v>89</v>
      </c>
      <c r="E259" s="9"/>
      <c r="F259" s="77" t="s">
        <v>389</v>
      </c>
      <c r="G259" s="9"/>
      <c r="H259" s="9"/>
      <c r="I259" s="103"/>
      <c r="J259" s="103"/>
      <c r="K259" s="103"/>
      <c r="L259" s="10"/>
      <c r="M259" s="78"/>
      <c r="N259" s="9"/>
      <c r="O259" s="9"/>
      <c r="P259" s="9"/>
      <c r="Q259" s="9"/>
      <c r="R259" s="9"/>
      <c r="S259" s="9"/>
      <c r="T259" s="17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2" t="s">
        <v>89</v>
      </c>
      <c r="AU259" s="2" t="s">
        <v>41</v>
      </c>
      <c r="AV259" s="9"/>
      <c r="AW259" s="9"/>
      <c r="AX259" s="9"/>
      <c r="AY259" s="9"/>
      <c r="AZ259" s="9"/>
      <c r="BA259" s="9"/>
      <c r="BB259" s="9"/>
      <c r="BC259" s="9"/>
      <c r="BD259" s="9"/>
      <c r="BE259" s="9"/>
      <c r="BF259" s="9"/>
      <c r="BG259" s="9"/>
      <c r="BH259" s="9"/>
      <c r="BI259" s="9"/>
      <c r="BJ259" s="9"/>
      <c r="BK259" s="9"/>
      <c r="BL259" s="9"/>
      <c r="BM259" s="9"/>
    </row>
    <row r="260" spans="1:65" ht="15.75" customHeight="1" x14ac:dyDescent="0.2">
      <c r="A260" s="9"/>
      <c r="B260" s="10"/>
      <c r="C260" s="9"/>
      <c r="D260" s="79" t="s">
        <v>91</v>
      </c>
      <c r="E260" s="9"/>
      <c r="F260" s="80" t="s">
        <v>390</v>
      </c>
      <c r="G260" s="9"/>
      <c r="H260" s="9"/>
      <c r="I260" s="103"/>
      <c r="J260" s="103"/>
      <c r="K260" s="103"/>
      <c r="L260" s="10"/>
      <c r="M260" s="78"/>
      <c r="N260" s="9"/>
      <c r="O260" s="9"/>
      <c r="P260" s="9"/>
      <c r="Q260" s="9"/>
      <c r="R260" s="9"/>
      <c r="S260" s="9"/>
      <c r="T260" s="17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2" t="s">
        <v>91</v>
      </c>
      <c r="AU260" s="2" t="s">
        <v>41</v>
      </c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9"/>
      <c r="BL260" s="9"/>
      <c r="BM260" s="9"/>
    </row>
    <row r="261" spans="1:65" ht="16.5" customHeight="1" x14ac:dyDescent="0.2">
      <c r="A261" s="9"/>
      <c r="B261" s="10"/>
      <c r="C261" s="88" t="s">
        <v>397</v>
      </c>
      <c r="D261" s="88" t="s">
        <v>219</v>
      </c>
      <c r="E261" s="89" t="s">
        <v>398</v>
      </c>
      <c r="F261" s="90" t="s">
        <v>399</v>
      </c>
      <c r="G261" s="91" t="s">
        <v>214</v>
      </c>
      <c r="H261" s="92">
        <v>2</v>
      </c>
      <c r="I261" s="111"/>
      <c r="J261" s="111">
        <f>ROUND(I261*H261,2)</f>
        <v>0</v>
      </c>
      <c r="K261" s="112"/>
      <c r="L261" s="93"/>
      <c r="M261" s="94" t="s">
        <v>6</v>
      </c>
      <c r="N261" s="95" t="s">
        <v>25</v>
      </c>
      <c r="O261" s="72">
        <v>0</v>
      </c>
      <c r="P261" s="72">
        <f>O261*H261</f>
        <v>0</v>
      </c>
      <c r="Q261" s="72">
        <v>4.0000000000000002E-4</v>
      </c>
      <c r="R261" s="72">
        <f>Q261*H261</f>
        <v>8.0000000000000004E-4</v>
      </c>
      <c r="S261" s="72">
        <v>0</v>
      </c>
      <c r="T261" s="73">
        <f>S261*H261</f>
        <v>0</v>
      </c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74" t="s">
        <v>222</v>
      </c>
      <c r="AS261" s="9"/>
      <c r="AT261" s="74" t="s">
        <v>219</v>
      </c>
      <c r="AU261" s="74" t="s">
        <v>41</v>
      </c>
      <c r="AV261" s="9"/>
      <c r="AW261" s="9"/>
      <c r="AX261" s="9"/>
      <c r="AY261" s="2" t="s">
        <v>80</v>
      </c>
      <c r="AZ261" s="9"/>
      <c r="BA261" s="9"/>
      <c r="BB261" s="9"/>
      <c r="BC261" s="9"/>
      <c r="BD261" s="9"/>
      <c r="BE261" s="75">
        <f>IF(N261="základní",J261,0)</f>
        <v>0</v>
      </c>
      <c r="BF261" s="75">
        <f>IF(N261="snížená",J261,0)</f>
        <v>0</v>
      </c>
      <c r="BG261" s="75">
        <f>IF(N261="zákl. přenesená",J261,0)</f>
        <v>0</v>
      </c>
      <c r="BH261" s="75">
        <f>IF(N261="sníž. přenesená",J261,0)</f>
        <v>0</v>
      </c>
      <c r="BI261" s="75">
        <f>IF(N261="nulová",J261,0)</f>
        <v>0</v>
      </c>
      <c r="BJ261" s="2" t="s">
        <v>39</v>
      </c>
      <c r="BK261" s="75">
        <f>ROUND(I261*H261,2)</f>
        <v>0</v>
      </c>
      <c r="BL261" s="2" t="s">
        <v>192</v>
      </c>
      <c r="BM261" s="74" t="s">
        <v>400</v>
      </c>
    </row>
    <row r="262" spans="1:65" ht="15.75" customHeight="1" x14ac:dyDescent="0.2">
      <c r="A262" s="9"/>
      <c r="B262" s="10"/>
      <c r="C262" s="9"/>
      <c r="D262" s="76" t="s">
        <v>89</v>
      </c>
      <c r="E262" s="9"/>
      <c r="F262" s="77" t="s">
        <v>399</v>
      </c>
      <c r="G262" s="9"/>
      <c r="H262" s="9"/>
      <c r="I262" s="103"/>
      <c r="J262" s="103"/>
      <c r="K262" s="103"/>
      <c r="L262" s="10"/>
      <c r="M262" s="78"/>
      <c r="N262" s="9"/>
      <c r="O262" s="9"/>
      <c r="P262" s="9"/>
      <c r="Q262" s="9"/>
      <c r="R262" s="9"/>
      <c r="S262" s="9"/>
      <c r="T262" s="17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2" t="s">
        <v>89</v>
      </c>
      <c r="AU262" s="2" t="s">
        <v>41</v>
      </c>
      <c r="AV262" s="9"/>
      <c r="AW262" s="9"/>
      <c r="AX262" s="9"/>
      <c r="AY262" s="9"/>
      <c r="AZ262" s="9"/>
      <c r="BA262" s="9"/>
      <c r="BB262" s="9"/>
      <c r="BC262" s="9"/>
      <c r="BD262" s="9"/>
      <c r="BE262" s="9"/>
      <c r="BF262" s="9"/>
      <c r="BG262" s="9"/>
      <c r="BH262" s="9"/>
      <c r="BI262" s="9"/>
      <c r="BJ262" s="9"/>
      <c r="BK262" s="9"/>
      <c r="BL262" s="9"/>
      <c r="BM262" s="9"/>
    </row>
    <row r="263" spans="1:65" ht="16.5" customHeight="1" x14ac:dyDescent="0.2">
      <c r="A263" s="9"/>
      <c r="B263" s="10"/>
      <c r="C263" s="65" t="s">
        <v>401</v>
      </c>
      <c r="D263" s="65" t="s">
        <v>83</v>
      </c>
      <c r="E263" s="66" t="s">
        <v>402</v>
      </c>
      <c r="F263" s="67" t="s">
        <v>403</v>
      </c>
      <c r="G263" s="68" t="s">
        <v>214</v>
      </c>
      <c r="H263" s="69">
        <v>3</v>
      </c>
      <c r="I263" s="108"/>
      <c r="J263" s="108">
        <f>ROUND(I263*H263,2)</f>
        <v>0</v>
      </c>
      <c r="K263" s="109"/>
      <c r="L263" s="10"/>
      <c r="M263" s="70" t="s">
        <v>6</v>
      </c>
      <c r="N263" s="71" t="s">
        <v>25</v>
      </c>
      <c r="O263" s="72">
        <v>0.312</v>
      </c>
      <c r="P263" s="72">
        <f>O263*H263</f>
        <v>0.93599999999999994</v>
      </c>
      <c r="Q263" s="72">
        <v>0</v>
      </c>
      <c r="R263" s="72">
        <f>Q263*H263</f>
        <v>0</v>
      </c>
      <c r="S263" s="72">
        <v>0</v>
      </c>
      <c r="T263" s="73">
        <f>S263*H263</f>
        <v>0</v>
      </c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74" t="s">
        <v>192</v>
      </c>
      <c r="AS263" s="9"/>
      <c r="AT263" s="74" t="s">
        <v>83</v>
      </c>
      <c r="AU263" s="74" t="s">
        <v>41</v>
      </c>
      <c r="AV263" s="9"/>
      <c r="AW263" s="9"/>
      <c r="AX263" s="9"/>
      <c r="AY263" s="2" t="s">
        <v>80</v>
      </c>
      <c r="AZ263" s="9"/>
      <c r="BA263" s="9"/>
      <c r="BB263" s="9"/>
      <c r="BC263" s="9"/>
      <c r="BD263" s="9"/>
      <c r="BE263" s="75">
        <f>IF(N263="základní",J263,0)</f>
        <v>0</v>
      </c>
      <c r="BF263" s="75">
        <f>IF(N263="snížená",J263,0)</f>
        <v>0</v>
      </c>
      <c r="BG263" s="75">
        <f>IF(N263="zákl. přenesená",J263,0)</f>
        <v>0</v>
      </c>
      <c r="BH263" s="75">
        <f>IF(N263="sníž. přenesená",J263,0)</f>
        <v>0</v>
      </c>
      <c r="BI263" s="75">
        <f>IF(N263="nulová",J263,0)</f>
        <v>0</v>
      </c>
      <c r="BJ263" s="2" t="s">
        <v>39</v>
      </c>
      <c r="BK263" s="75">
        <f>ROUND(I263*H263,2)</f>
        <v>0</v>
      </c>
      <c r="BL263" s="2" t="s">
        <v>192</v>
      </c>
      <c r="BM263" s="74" t="s">
        <v>404</v>
      </c>
    </row>
    <row r="264" spans="1:65" ht="15.75" customHeight="1" x14ac:dyDescent="0.2">
      <c r="A264" s="9"/>
      <c r="B264" s="10"/>
      <c r="C264" s="9"/>
      <c r="D264" s="76" t="s">
        <v>89</v>
      </c>
      <c r="E264" s="9"/>
      <c r="F264" s="77" t="s">
        <v>405</v>
      </c>
      <c r="G264" s="9"/>
      <c r="H264" s="9"/>
      <c r="I264" s="103"/>
      <c r="J264" s="103"/>
      <c r="K264" s="103"/>
      <c r="L264" s="10"/>
      <c r="M264" s="78"/>
      <c r="N264" s="9"/>
      <c r="O264" s="9"/>
      <c r="P264" s="9"/>
      <c r="Q264" s="9"/>
      <c r="R264" s="9"/>
      <c r="S264" s="9"/>
      <c r="T264" s="17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2" t="s">
        <v>89</v>
      </c>
      <c r="AU264" s="2" t="s">
        <v>41</v>
      </c>
      <c r="AV264" s="9"/>
      <c r="AW264" s="9"/>
      <c r="AX264" s="9"/>
      <c r="AY264" s="9"/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9"/>
      <c r="BL264" s="9"/>
      <c r="BM264" s="9"/>
    </row>
    <row r="265" spans="1:65" ht="15.75" customHeight="1" x14ac:dyDescent="0.2">
      <c r="A265" s="9"/>
      <c r="B265" s="10"/>
      <c r="C265" s="9"/>
      <c r="D265" s="79" t="s">
        <v>91</v>
      </c>
      <c r="E265" s="9"/>
      <c r="F265" s="80" t="s">
        <v>406</v>
      </c>
      <c r="G265" s="9"/>
      <c r="H265" s="9"/>
      <c r="I265" s="103"/>
      <c r="J265" s="103"/>
      <c r="K265" s="103"/>
      <c r="L265" s="10"/>
      <c r="M265" s="78"/>
      <c r="N265" s="9"/>
      <c r="O265" s="9"/>
      <c r="P265" s="9"/>
      <c r="Q265" s="9"/>
      <c r="R265" s="9"/>
      <c r="S265" s="9"/>
      <c r="T265" s="17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2" t="s">
        <v>91</v>
      </c>
      <c r="AU265" s="2" t="s">
        <v>41</v>
      </c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9"/>
      <c r="BL265" s="9"/>
      <c r="BM265" s="9"/>
    </row>
    <row r="266" spans="1:65" ht="16.5" customHeight="1" x14ac:dyDescent="0.2">
      <c r="A266" s="9"/>
      <c r="B266" s="10"/>
      <c r="C266" s="88" t="s">
        <v>407</v>
      </c>
      <c r="D266" s="88" t="s">
        <v>219</v>
      </c>
      <c r="E266" s="89" t="s">
        <v>408</v>
      </c>
      <c r="F266" s="90" t="s">
        <v>409</v>
      </c>
      <c r="G266" s="91" t="s">
        <v>214</v>
      </c>
      <c r="H266" s="92">
        <v>3</v>
      </c>
      <c r="I266" s="111"/>
      <c r="J266" s="111">
        <f>ROUND(I266*H266,2)</f>
        <v>0</v>
      </c>
      <c r="K266" s="112"/>
      <c r="L266" s="93"/>
      <c r="M266" s="94" t="s">
        <v>6</v>
      </c>
      <c r="N266" s="95" t="s">
        <v>25</v>
      </c>
      <c r="O266" s="72">
        <v>0</v>
      </c>
      <c r="P266" s="72">
        <f>O266*H266</f>
        <v>0</v>
      </c>
      <c r="Q266" s="72">
        <v>2.5000000000000001E-4</v>
      </c>
      <c r="R266" s="72">
        <f>Q266*H266</f>
        <v>7.5000000000000002E-4</v>
      </c>
      <c r="S266" s="72">
        <v>0</v>
      </c>
      <c r="T266" s="73">
        <f>S266*H266</f>
        <v>0</v>
      </c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74" t="s">
        <v>222</v>
      </c>
      <c r="AS266" s="9"/>
      <c r="AT266" s="74" t="s">
        <v>219</v>
      </c>
      <c r="AU266" s="74" t="s">
        <v>41</v>
      </c>
      <c r="AV266" s="9"/>
      <c r="AW266" s="9"/>
      <c r="AX266" s="9"/>
      <c r="AY266" s="2" t="s">
        <v>80</v>
      </c>
      <c r="AZ266" s="9"/>
      <c r="BA266" s="9"/>
      <c r="BB266" s="9"/>
      <c r="BC266" s="9"/>
      <c r="BD266" s="9"/>
      <c r="BE266" s="75">
        <f>IF(N266="základní",J266,0)</f>
        <v>0</v>
      </c>
      <c r="BF266" s="75">
        <f>IF(N266="snížená",J266,0)</f>
        <v>0</v>
      </c>
      <c r="BG266" s="75">
        <f>IF(N266="zákl. přenesená",J266,0)</f>
        <v>0</v>
      </c>
      <c r="BH266" s="75">
        <f>IF(N266="sníž. přenesená",J266,0)</f>
        <v>0</v>
      </c>
      <c r="BI266" s="75">
        <f>IF(N266="nulová",J266,0)</f>
        <v>0</v>
      </c>
      <c r="BJ266" s="2" t="s">
        <v>39</v>
      </c>
      <c r="BK266" s="75">
        <f>ROUND(I266*H266,2)</f>
        <v>0</v>
      </c>
      <c r="BL266" s="2" t="s">
        <v>192</v>
      </c>
      <c r="BM266" s="74" t="s">
        <v>410</v>
      </c>
    </row>
    <row r="267" spans="1:65" ht="15.75" customHeight="1" x14ac:dyDescent="0.2">
      <c r="A267" s="9"/>
      <c r="B267" s="10"/>
      <c r="C267" s="9"/>
      <c r="D267" s="76" t="s">
        <v>89</v>
      </c>
      <c r="E267" s="9"/>
      <c r="F267" s="77" t="s">
        <v>409</v>
      </c>
      <c r="G267" s="9"/>
      <c r="H267" s="9"/>
      <c r="I267" s="103"/>
      <c r="J267" s="103"/>
      <c r="K267" s="103"/>
      <c r="L267" s="10"/>
      <c r="M267" s="78"/>
      <c r="N267" s="9"/>
      <c r="O267" s="9"/>
      <c r="P267" s="9"/>
      <c r="Q267" s="9"/>
      <c r="R267" s="9"/>
      <c r="S267" s="9"/>
      <c r="T267" s="17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2" t="s">
        <v>89</v>
      </c>
      <c r="AU267" s="2" t="s">
        <v>41</v>
      </c>
      <c r="AV267" s="9"/>
      <c r="AW267" s="9"/>
      <c r="AX267" s="9"/>
      <c r="AY267" s="9"/>
      <c r="AZ267" s="9"/>
      <c r="BA267" s="9"/>
      <c r="BB267" s="9"/>
      <c r="BC267" s="9"/>
      <c r="BD267" s="9"/>
      <c r="BE267" s="9"/>
      <c r="BF267" s="9"/>
      <c r="BG267" s="9"/>
      <c r="BH267" s="9"/>
      <c r="BI267" s="9"/>
      <c r="BJ267" s="9"/>
      <c r="BK267" s="9"/>
      <c r="BL267" s="9"/>
      <c r="BM267" s="9"/>
    </row>
    <row r="268" spans="1:65" ht="21.75" customHeight="1" x14ac:dyDescent="0.2">
      <c r="A268" s="9"/>
      <c r="B268" s="10"/>
      <c r="C268" s="65" t="s">
        <v>411</v>
      </c>
      <c r="D268" s="65" t="s">
        <v>83</v>
      </c>
      <c r="E268" s="66" t="s">
        <v>412</v>
      </c>
      <c r="F268" s="67" t="s">
        <v>413</v>
      </c>
      <c r="G268" s="68" t="s">
        <v>214</v>
      </c>
      <c r="H268" s="69">
        <v>1</v>
      </c>
      <c r="I268" s="108"/>
      <c r="J268" s="108">
        <f>ROUND(I268*H268,2)</f>
        <v>0</v>
      </c>
      <c r="K268" s="109"/>
      <c r="L268" s="10"/>
      <c r="M268" s="70" t="s">
        <v>6</v>
      </c>
      <c r="N268" s="71" t="s">
        <v>25</v>
      </c>
      <c r="O268" s="72">
        <v>0.70499999999999996</v>
      </c>
      <c r="P268" s="72">
        <f>O268*H268</f>
        <v>0.70499999999999996</v>
      </c>
      <c r="Q268" s="72">
        <v>0</v>
      </c>
      <c r="R268" s="72">
        <f>Q268*H268</f>
        <v>0</v>
      </c>
      <c r="S268" s="72">
        <v>0</v>
      </c>
      <c r="T268" s="73">
        <f>S268*H268</f>
        <v>0</v>
      </c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74" t="s">
        <v>192</v>
      </c>
      <c r="AS268" s="9"/>
      <c r="AT268" s="74" t="s">
        <v>83</v>
      </c>
      <c r="AU268" s="74" t="s">
        <v>41</v>
      </c>
      <c r="AV268" s="9"/>
      <c r="AW268" s="9"/>
      <c r="AX268" s="9"/>
      <c r="AY268" s="2" t="s">
        <v>80</v>
      </c>
      <c r="AZ268" s="9"/>
      <c r="BA268" s="9"/>
      <c r="BB268" s="9"/>
      <c r="BC268" s="9"/>
      <c r="BD268" s="9"/>
      <c r="BE268" s="75">
        <f>IF(N268="základní",J268,0)</f>
        <v>0</v>
      </c>
      <c r="BF268" s="75">
        <f>IF(N268="snížená",J268,0)</f>
        <v>0</v>
      </c>
      <c r="BG268" s="75">
        <f>IF(N268="zákl. přenesená",J268,0)</f>
        <v>0</v>
      </c>
      <c r="BH268" s="75">
        <f>IF(N268="sníž. přenesená",J268,0)</f>
        <v>0</v>
      </c>
      <c r="BI268" s="75">
        <f>IF(N268="nulová",J268,0)</f>
        <v>0</v>
      </c>
      <c r="BJ268" s="2" t="s">
        <v>39</v>
      </c>
      <c r="BK268" s="75">
        <f>ROUND(I268*H268,2)</f>
        <v>0</v>
      </c>
      <c r="BL268" s="2" t="s">
        <v>192</v>
      </c>
      <c r="BM268" s="74" t="s">
        <v>414</v>
      </c>
    </row>
    <row r="269" spans="1:65" ht="15.75" customHeight="1" x14ac:dyDescent="0.2">
      <c r="A269" s="9"/>
      <c r="B269" s="10"/>
      <c r="C269" s="9"/>
      <c r="D269" s="76" t="s">
        <v>89</v>
      </c>
      <c r="E269" s="9"/>
      <c r="F269" s="77" t="s">
        <v>415</v>
      </c>
      <c r="G269" s="9"/>
      <c r="H269" s="9"/>
      <c r="I269" s="103"/>
      <c r="J269" s="103"/>
      <c r="K269" s="103"/>
      <c r="L269" s="10"/>
      <c r="M269" s="78"/>
      <c r="N269" s="9"/>
      <c r="O269" s="9"/>
      <c r="P269" s="9"/>
      <c r="Q269" s="9"/>
      <c r="R269" s="9"/>
      <c r="S269" s="9"/>
      <c r="T269" s="17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2" t="s">
        <v>89</v>
      </c>
      <c r="AU269" s="2" t="s">
        <v>41</v>
      </c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9"/>
      <c r="BL269" s="9"/>
      <c r="BM269" s="9"/>
    </row>
    <row r="270" spans="1:65" ht="15.75" customHeight="1" x14ac:dyDescent="0.2">
      <c r="A270" s="9"/>
      <c r="B270" s="10"/>
      <c r="C270" s="9"/>
      <c r="D270" s="79" t="s">
        <v>91</v>
      </c>
      <c r="E270" s="9"/>
      <c r="F270" s="80" t="s">
        <v>416</v>
      </c>
      <c r="G270" s="9"/>
      <c r="H270" s="9"/>
      <c r="I270" s="103"/>
      <c r="J270" s="103"/>
      <c r="K270" s="103"/>
      <c r="L270" s="10"/>
      <c r="M270" s="78"/>
      <c r="N270" s="9"/>
      <c r="O270" s="9"/>
      <c r="P270" s="9"/>
      <c r="Q270" s="9"/>
      <c r="R270" s="9"/>
      <c r="S270" s="9"/>
      <c r="T270" s="17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2" t="s">
        <v>91</v>
      </c>
      <c r="AU270" s="2" t="s">
        <v>41</v>
      </c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/>
    </row>
    <row r="271" spans="1:65" ht="16.5" customHeight="1" x14ac:dyDescent="0.2">
      <c r="A271" s="9"/>
      <c r="B271" s="10"/>
      <c r="C271" s="88" t="s">
        <v>417</v>
      </c>
      <c r="D271" s="88" t="s">
        <v>219</v>
      </c>
      <c r="E271" s="89" t="s">
        <v>418</v>
      </c>
      <c r="F271" s="90" t="s">
        <v>419</v>
      </c>
      <c r="G271" s="91" t="s">
        <v>214</v>
      </c>
      <c r="H271" s="92">
        <v>1</v>
      </c>
      <c r="I271" s="111"/>
      <c r="J271" s="111">
        <f>ROUND(I271*H271,2)</f>
        <v>0</v>
      </c>
      <c r="K271" s="112"/>
      <c r="L271" s="93"/>
      <c r="M271" s="94" t="s">
        <v>6</v>
      </c>
      <c r="N271" s="95" t="s">
        <v>25</v>
      </c>
      <c r="O271" s="72">
        <v>0</v>
      </c>
      <c r="P271" s="72">
        <f>O271*H271</f>
        <v>0</v>
      </c>
      <c r="Q271" s="72">
        <v>8.0000000000000007E-5</v>
      </c>
      <c r="R271" s="72">
        <f>Q271*H271</f>
        <v>8.0000000000000007E-5</v>
      </c>
      <c r="S271" s="72">
        <v>0</v>
      </c>
      <c r="T271" s="73">
        <f>S271*H271</f>
        <v>0</v>
      </c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74" t="s">
        <v>222</v>
      </c>
      <c r="AS271" s="9"/>
      <c r="AT271" s="74" t="s">
        <v>219</v>
      </c>
      <c r="AU271" s="74" t="s">
        <v>41</v>
      </c>
      <c r="AV271" s="9"/>
      <c r="AW271" s="9"/>
      <c r="AX271" s="9"/>
      <c r="AY271" s="2" t="s">
        <v>80</v>
      </c>
      <c r="AZ271" s="9"/>
      <c r="BA271" s="9"/>
      <c r="BB271" s="9"/>
      <c r="BC271" s="9"/>
      <c r="BD271" s="9"/>
      <c r="BE271" s="75">
        <f>IF(N271="základní",J271,0)</f>
        <v>0</v>
      </c>
      <c r="BF271" s="75">
        <f>IF(N271="snížená",J271,0)</f>
        <v>0</v>
      </c>
      <c r="BG271" s="75">
        <f>IF(N271="zákl. přenesená",J271,0)</f>
        <v>0</v>
      </c>
      <c r="BH271" s="75">
        <f>IF(N271="sníž. přenesená",J271,0)</f>
        <v>0</v>
      </c>
      <c r="BI271" s="75">
        <f>IF(N271="nulová",J271,0)</f>
        <v>0</v>
      </c>
      <c r="BJ271" s="2" t="s">
        <v>39</v>
      </c>
      <c r="BK271" s="75">
        <f>ROUND(I271*H271,2)</f>
        <v>0</v>
      </c>
      <c r="BL271" s="2" t="s">
        <v>192</v>
      </c>
      <c r="BM271" s="74" t="s">
        <v>420</v>
      </c>
    </row>
    <row r="272" spans="1:65" ht="15.75" customHeight="1" x14ac:dyDescent="0.2">
      <c r="A272" s="9"/>
      <c r="B272" s="10"/>
      <c r="C272" s="9"/>
      <c r="D272" s="76" t="s">
        <v>89</v>
      </c>
      <c r="E272" s="9"/>
      <c r="F272" s="77" t="s">
        <v>419</v>
      </c>
      <c r="G272" s="9"/>
      <c r="H272" s="9"/>
      <c r="I272" s="103"/>
      <c r="J272" s="103"/>
      <c r="K272" s="103"/>
      <c r="L272" s="10"/>
      <c r="M272" s="78"/>
      <c r="N272" s="9"/>
      <c r="O272" s="9"/>
      <c r="P272" s="9"/>
      <c r="Q272" s="9"/>
      <c r="R272" s="9"/>
      <c r="S272" s="9"/>
      <c r="T272" s="17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2" t="s">
        <v>89</v>
      </c>
      <c r="AU272" s="2" t="s">
        <v>41</v>
      </c>
      <c r="AV272" s="9"/>
      <c r="AW272" s="9"/>
      <c r="AX272" s="9"/>
      <c r="AY272" s="9"/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</row>
    <row r="273" spans="1:65" ht="16.5" customHeight="1" x14ac:dyDescent="0.2">
      <c r="A273" s="9"/>
      <c r="B273" s="10"/>
      <c r="C273" s="65" t="s">
        <v>421</v>
      </c>
      <c r="D273" s="65" t="s">
        <v>83</v>
      </c>
      <c r="E273" s="66" t="s">
        <v>422</v>
      </c>
      <c r="F273" s="67" t="s">
        <v>423</v>
      </c>
      <c r="G273" s="68" t="s">
        <v>214</v>
      </c>
      <c r="H273" s="69">
        <v>1</v>
      </c>
      <c r="I273" s="108"/>
      <c r="J273" s="108">
        <f>ROUND(I273*H273,2)</f>
        <v>0</v>
      </c>
      <c r="K273" s="109"/>
      <c r="L273" s="10"/>
      <c r="M273" s="70" t="s">
        <v>6</v>
      </c>
      <c r="N273" s="71" t="s">
        <v>25</v>
      </c>
      <c r="O273" s="72">
        <v>23.504999999999999</v>
      </c>
      <c r="P273" s="72">
        <f>O273*H273</f>
        <v>23.504999999999999</v>
      </c>
      <c r="Q273" s="72">
        <v>0</v>
      </c>
      <c r="R273" s="72">
        <f>Q273*H273</f>
        <v>0</v>
      </c>
      <c r="S273" s="72">
        <v>0</v>
      </c>
      <c r="T273" s="73">
        <f>S273*H273</f>
        <v>0</v>
      </c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74" t="s">
        <v>192</v>
      </c>
      <c r="AS273" s="9"/>
      <c r="AT273" s="74" t="s">
        <v>83</v>
      </c>
      <c r="AU273" s="74" t="s">
        <v>41</v>
      </c>
      <c r="AV273" s="9"/>
      <c r="AW273" s="9"/>
      <c r="AX273" s="9"/>
      <c r="AY273" s="2" t="s">
        <v>80</v>
      </c>
      <c r="AZ273" s="9"/>
      <c r="BA273" s="9"/>
      <c r="BB273" s="9"/>
      <c r="BC273" s="9"/>
      <c r="BD273" s="9"/>
      <c r="BE273" s="75">
        <f>IF(N273="základní",J273,0)</f>
        <v>0</v>
      </c>
      <c r="BF273" s="75">
        <f>IF(N273="snížená",J273,0)</f>
        <v>0</v>
      </c>
      <c r="BG273" s="75">
        <f>IF(N273="zákl. přenesená",J273,0)</f>
        <v>0</v>
      </c>
      <c r="BH273" s="75">
        <f>IF(N273="sníž. přenesená",J273,0)</f>
        <v>0</v>
      </c>
      <c r="BI273" s="75">
        <f>IF(N273="nulová",J273,0)</f>
        <v>0</v>
      </c>
      <c r="BJ273" s="2" t="s">
        <v>39</v>
      </c>
      <c r="BK273" s="75">
        <f>ROUND(I273*H273,2)</f>
        <v>0</v>
      </c>
      <c r="BL273" s="2" t="s">
        <v>192</v>
      </c>
      <c r="BM273" s="74" t="s">
        <v>424</v>
      </c>
    </row>
    <row r="274" spans="1:65" ht="15.75" customHeight="1" x14ac:dyDescent="0.2">
      <c r="A274" s="9"/>
      <c r="B274" s="10"/>
      <c r="C274" s="9"/>
      <c r="D274" s="76" t="s">
        <v>89</v>
      </c>
      <c r="E274" s="9"/>
      <c r="F274" s="77" t="s">
        <v>425</v>
      </c>
      <c r="G274" s="9"/>
      <c r="H274" s="9"/>
      <c r="I274" s="103"/>
      <c r="J274" s="103"/>
      <c r="K274" s="103"/>
      <c r="L274" s="10"/>
      <c r="M274" s="78"/>
      <c r="N274" s="9"/>
      <c r="O274" s="9"/>
      <c r="P274" s="9"/>
      <c r="Q274" s="9"/>
      <c r="R274" s="9"/>
      <c r="S274" s="9"/>
      <c r="T274" s="17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2" t="s">
        <v>89</v>
      </c>
      <c r="AU274" s="2" t="s">
        <v>41</v>
      </c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9"/>
      <c r="BL274" s="9"/>
      <c r="BM274" s="9"/>
    </row>
    <row r="275" spans="1:65" ht="15.75" customHeight="1" x14ac:dyDescent="0.2">
      <c r="A275" s="9"/>
      <c r="B275" s="10"/>
      <c r="C275" s="9"/>
      <c r="D275" s="79" t="s">
        <v>91</v>
      </c>
      <c r="E275" s="9"/>
      <c r="F275" s="80" t="s">
        <v>426</v>
      </c>
      <c r="G275" s="9"/>
      <c r="H275" s="9"/>
      <c r="I275" s="103"/>
      <c r="J275" s="103"/>
      <c r="K275" s="103"/>
      <c r="L275" s="10"/>
      <c r="M275" s="78"/>
      <c r="N275" s="9"/>
      <c r="O275" s="9"/>
      <c r="P275" s="9"/>
      <c r="Q275" s="9"/>
      <c r="R275" s="9"/>
      <c r="S275" s="9"/>
      <c r="T275" s="17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2" t="s">
        <v>91</v>
      </c>
      <c r="AU275" s="2" t="s">
        <v>41</v>
      </c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</row>
    <row r="276" spans="1:65" ht="16.5" customHeight="1" x14ac:dyDescent="0.2">
      <c r="A276" s="9"/>
      <c r="B276" s="10"/>
      <c r="C276" s="65" t="s">
        <v>427</v>
      </c>
      <c r="D276" s="65" t="s">
        <v>83</v>
      </c>
      <c r="E276" s="66" t="s">
        <v>428</v>
      </c>
      <c r="F276" s="67" t="s">
        <v>429</v>
      </c>
      <c r="G276" s="68" t="s">
        <v>145</v>
      </c>
      <c r="H276" s="69">
        <v>0.224</v>
      </c>
      <c r="I276" s="108"/>
      <c r="J276" s="108">
        <f>ROUND(I276*H276,2)</f>
        <v>0</v>
      </c>
      <c r="K276" s="109"/>
      <c r="L276" s="10"/>
      <c r="M276" s="70" t="s">
        <v>6</v>
      </c>
      <c r="N276" s="71" t="s">
        <v>25</v>
      </c>
      <c r="O276" s="72">
        <v>16.827000000000002</v>
      </c>
      <c r="P276" s="72">
        <f>O276*H276</f>
        <v>3.7692480000000006</v>
      </c>
      <c r="Q276" s="72">
        <v>0</v>
      </c>
      <c r="R276" s="72">
        <f>Q276*H276</f>
        <v>0</v>
      </c>
      <c r="S276" s="72">
        <v>0</v>
      </c>
      <c r="T276" s="73">
        <f>S276*H276</f>
        <v>0</v>
      </c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74" t="s">
        <v>192</v>
      </c>
      <c r="AS276" s="9"/>
      <c r="AT276" s="74" t="s">
        <v>83</v>
      </c>
      <c r="AU276" s="74" t="s">
        <v>41</v>
      </c>
      <c r="AV276" s="9"/>
      <c r="AW276" s="9"/>
      <c r="AX276" s="9"/>
      <c r="AY276" s="2" t="s">
        <v>80</v>
      </c>
      <c r="AZ276" s="9"/>
      <c r="BA276" s="9"/>
      <c r="BB276" s="9"/>
      <c r="BC276" s="9"/>
      <c r="BD276" s="9"/>
      <c r="BE276" s="75">
        <f>IF(N276="základní",J276,0)</f>
        <v>0</v>
      </c>
      <c r="BF276" s="75">
        <f>IF(N276="snížená",J276,0)</f>
        <v>0</v>
      </c>
      <c r="BG276" s="75">
        <f>IF(N276="zákl. přenesená",J276,0)</f>
        <v>0</v>
      </c>
      <c r="BH276" s="75">
        <f>IF(N276="sníž. přenesená",J276,0)</f>
        <v>0</v>
      </c>
      <c r="BI276" s="75">
        <f>IF(N276="nulová",J276,0)</f>
        <v>0</v>
      </c>
      <c r="BJ276" s="2" t="s">
        <v>39</v>
      </c>
      <c r="BK276" s="75">
        <f>ROUND(I276*H276,2)</f>
        <v>0</v>
      </c>
      <c r="BL276" s="2" t="s">
        <v>192</v>
      </c>
      <c r="BM276" s="74" t="s">
        <v>430</v>
      </c>
    </row>
    <row r="277" spans="1:65" ht="15.75" customHeight="1" x14ac:dyDescent="0.2">
      <c r="A277" s="9"/>
      <c r="B277" s="10"/>
      <c r="C277" s="9"/>
      <c r="D277" s="76" t="s">
        <v>89</v>
      </c>
      <c r="E277" s="9"/>
      <c r="F277" s="77" t="s">
        <v>431</v>
      </c>
      <c r="G277" s="9"/>
      <c r="H277" s="9"/>
      <c r="I277" s="103"/>
      <c r="J277" s="103"/>
      <c r="K277" s="103"/>
      <c r="L277" s="10"/>
      <c r="M277" s="78"/>
      <c r="N277" s="9"/>
      <c r="O277" s="9"/>
      <c r="P277" s="9"/>
      <c r="Q277" s="9"/>
      <c r="R277" s="9"/>
      <c r="S277" s="9"/>
      <c r="T277" s="17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2" t="s">
        <v>89</v>
      </c>
      <c r="AU277" s="2" t="s">
        <v>41</v>
      </c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9"/>
      <c r="BL277" s="9"/>
      <c r="BM277" s="9"/>
    </row>
    <row r="278" spans="1:65" ht="15.75" customHeight="1" x14ac:dyDescent="0.2">
      <c r="A278" s="9"/>
      <c r="B278" s="10"/>
      <c r="C278" s="9"/>
      <c r="D278" s="79" t="s">
        <v>91</v>
      </c>
      <c r="E278" s="9"/>
      <c r="F278" s="80" t="s">
        <v>432</v>
      </c>
      <c r="G278" s="9"/>
      <c r="H278" s="9"/>
      <c r="I278" s="103"/>
      <c r="J278" s="103"/>
      <c r="K278" s="103"/>
      <c r="L278" s="10"/>
      <c r="M278" s="78"/>
      <c r="N278" s="9"/>
      <c r="O278" s="9"/>
      <c r="P278" s="9"/>
      <c r="Q278" s="9"/>
      <c r="R278" s="9"/>
      <c r="S278" s="9"/>
      <c r="T278" s="17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2" t="s">
        <v>91</v>
      </c>
      <c r="AU278" s="2" t="s">
        <v>41</v>
      </c>
      <c r="AV278" s="9"/>
      <c r="AW278" s="9"/>
      <c r="AX278" s="9"/>
      <c r="AY278" s="9"/>
      <c r="AZ278" s="9"/>
      <c r="BA278" s="9"/>
      <c r="BB278" s="9"/>
      <c r="BC278" s="9"/>
      <c r="BD278" s="9"/>
      <c r="BE278" s="9"/>
      <c r="BF278" s="9"/>
      <c r="BG278" s="9"/>
      <c r="BH278" s="9"/>
      <c r="BI278" s="9"/>
      <c r="BJ278" s="9"/>
      <c r="BK278" s="9"/>
      <c r="BL278" s="9"/>
      <c r="BM278" s="9"/>
    </row>
    <row r="279" spans="1:65" ht="16.5" customHeight="1" x14ac:dyDescent="0.2">
      <c r="A279" s="9"/>
      <c r="B279" s="10"/>
      <c r="C279" s="65" t="s">
        <v>433</v>
      </c>
      <c r="D279" s="65" t="s">
        <v>83</v>
      </c>
      <c r="E279" s="66" t="s">
        <v>434</v>
      </c>
      <c r="F279" s="67" t="s">
        <v>435</v>
      </c>
      <c r="G279" s="68" t="s">
        <v>145</v>
      </c>
      <c r="H279" s="69">
        <v>0.44800000000000001</v>
      </c>
      <c r="I279" s="108"/>
      <c r="J279" s="108">
        <f>ROUND(I279*H279,2)</f>
        <v>0</v>
      </c>
      <c r="K279" s="109"/>
      <c r="L279" s="10"/>
      <c r="M279" s="70" t="s">
        <v>6</v>
      </c>
      <c r="N279" s="71" t="s">
        <v>25</v>
      </c>
      <c r="O279" s="72">
        <v>2.0619999999999998</v>
      </c>
      <c r="P279" s="72">
        <f>O279*H279</f>
        <v>0.92377599999999993</v>
      </c>
      <c r="Q279" s="72">
        <v>0</v>
      </c>
      <c r="R279" s="72">
        <f>Q279*H279</f>
        <v>0</v>
      </c>
      <c r="S279" s="72">
        <v>0</v>
      </c>
      <c r="T279" s="73">
        <f>S279*H279</f>
        <v>0</v>
      </c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74" t="s">
        <v>192</v>
      </c>
      <c r="AS279" s="9"/>
      <c r="AT279" s="74" t="s">
        <v>83</v>
      </c>
      <c r="AU279" s="74" t="s">
        <v>41</v>
      </c>
      <c r="AV279" s="9"/>
      <c r="AW279" s="9"/>
      <c r="AX279" s="9"/>
      <c r="AY279" s="2" t="s">
        <v>80</v>
      </c>
      <c r="AZ279" s="9"/>
      <c r="BA279" s="9"/>
      <c r="BB279" s="9"/>
      <c r="BC279" s="9"/>
      <c r="BD279" s="9"/>
      <c r="BE279" s="75">
        <f>IF(N279="základní",J279,0)</f>
        <v>0</v>
      </c>
      <c r="BF279" s="75">
        <f>IF(N279="snížená",J279,0)</f>
        <v>0</v>
      </c>
      <c r="BG279" s="75">
        <f>IF(N279="zákl. přenesená",J279,0)</f>
        <v>0</v>
      </c>
      <c r="BH279" s="75">
        <f>IF(N279="sníž. přenesená",J279,0)</f>
        <v>0</v>
      </c>
      <c r="BI279" s="75">
        <f>IF(N279="nulová",J279,0)</f>
        <v>0</v>
      </c>
      <c r="BJ279" s="2" t="s">
        <v>39</v>
      </c>
      <c r="BK279" s="75">
        <f>ROUND(I279*H279,2)</f>
        <v>0</v>
      </c>
      <c r="BL279" s="2" t="s">
        <v>192</v>
      </c>
      <c r="BM279" s="74" t="s">
        <v>436</v>
      </c>
    </row>
    <row r="280" spans="1:65" ht="15.75" customHeight="1" x14ac:dyDescent="0.2">
      <c r="A280" s="9"/>
      <c r="B280" s="10"/>
      <c r="C280" s="9"/>
      <c r="D280" s="76" t="s">
        <v>89</v>
      </c>
      <c r="E280" s="9"/>
      <c r="F280" s="77" t="s">
        <v>437</v>
      </c>
      <c r="G280" s="9"/>
      <c r="H280" s="9"/>
      <c r="I280" s="103"/>
      <c r="J280" s="103"/>
      <c r="K280" s="103"/>
      <c r="L280" s="10"/>
      <c r="M280" s="78"/>
      <c r="N280" s="9"/>
      <c r="O280" s="9"/>
      <c r="P280" s="9"/>
      <c r="Q280" s="9"/>
      <c r="R280" s="9"/>
      <c r="S280" s="9"/>
      <c r="T280" s="17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2" t="s">
        <v>89</v>
      </c>
      <c r="AU280" s="2" t="s">
        <v>41</v>
      </c>
      <c r="AV280" s="9"/>
      <c r="AW280" s="9"/>
      <c r="AX280" s="9"/>
      <c r="AY280" s="9"/>
      <c r="AZ280" s="9"/>
      <c r="BA280" s="9"/>
      <c r="BB280" s="9"/>
      <c r="BC280" s="9"/>
      <c r="BD280" s="9"/>
      <c r="BE280" s="9"/>
      <c r="BF280" s="9"/>
      <c r="BG280" s="9"/>
      <c r="BH280" s="9"/>
      <c r="BI280" s="9"/>
      <c r="BJ280" s="9"/>
      <c r="BK280" s="9"/>
      <c r="BL280" s="9"/>
      <c r="BM280" s="9"/>
    </row>
    <row r="281" spans="1:65" ht="15.75" customHeight="1" x14ac:dyDescent="0.2">
      <c r="A281" s="9"/>
      <c r="B281" s="10"/>
      <c r="C281" s="9"/>
      <c r="D281" s="79" t="s">
        <v>91</v>
      </c>
      <c r="E281" s="9"/>
      <c r="F281" s="80" t="s">
        <v>438</v>
      </c>
      <c r="G281" s="9"/>
      <c r="H281" s="9"/>
      <c r="I281" s="103"/>
      <c r="J281" s="103"/>
      <c r="K281" s="103"/>
      <c r="L281" s="10"/>
      <c r="M281" s="78"/>
      <c r="N281" s="9"/>
      <c r="O281" s="9"/>
      <c r="P281" s="9"/>
      <c r="Q281" s="9"/>
      <c r="R281" s="9"/>
      <c r="S281" s="9"/>
      <c r="T281" s="17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2" t="s">
        <v>91</v>
      </c>
      <c r="AU281" s="2" t="s">
        <v>41</v>
      </c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9"/>
      <c r="BL281" s="9"/>
      <c r="BM281" s="9"/>
    </row>
    <row r="282" spans="1:65" ht="15.75" customHeight="1" x14ac:dyDescent="0.2">
      <c r="A282" s="81"/>
      <c r="B282" s="82"/>
      <c r="C282" s="81"/>
      <c r="D282" s="76" t="s">
        <v>98</v>
      </c>
      <c r="E282" s="81"/>
      <c r="F282" s="84" t="s">
        <v>439</v>
      </c>
      <c r="G282" s="81"/>
      <c r="H282" s="85">
        <v>0.44800000000000001</v>
      </c>
      <c r="I282" s="110"/>
      <c r="J282" s="110"/>
      <c r="K282" s="110"/>
      <c r="L282" s="82"/>
      <c r="M282" s="86"/>
      <c r="N282" s="81"/>
      <c r="O282" s="81"/>
      <c r="P282" s="81"/>
      <c r="Q282" s="81"/>
      <c r="R282" s="81"/>
      <c r="S282" s="81"/>
      <c r="T282" s="87"/>
      <c r="U282" s="81"/>
      <c r="V282" s="81"/>
      <c r="W282" s="81"/>
      <c r="X282" s="81"/>
      <c r="Y282" s="81"/>
      <c r="Z282" s="81"/>
      <c r="AA282" s="81"/>
      <c r="AB282" s="81"/>
      <c r="AC282" s="81"/>
      <c r="AD282" s="81"/>
      <c r="AE282" s="81"/>
      <c r="AF282" s="81"/>
      <c r="AG282" s="81"/>
      <c r="AH282" s="81"/>
      <c r="AI282" s="81"/>
      <c r="AJ282" s="81"/>
      <c r="AK282" s="81"/>
      <c r="AL282" s="81"/>
      <c r="AM282" s="81"/>
      <c r="AN282" s="81"/>
      <c r="AO282" s="81"/>
      <c r="AP282" s="81"/>
      <c r="AQ282" s="81"/>
      <c r="AR282" s="81"/>
      <c r="AS282" s="81"/>
      <c r="AT282" s="83" t="s">
        <v>98</v>
      </c>
      <c r="AU282" s="83" t="s">
        <v>41</v>
      </c>
      <c r="AV282" s="81" t="s">
        <v>41</v>
      </c>
      <c r="AW282" s="81" t="s">
        <v>0</v>
      </c>
      <c r="AX282" s="81" t="s">
        <v>39</v>
      </c>
      <c r="AY282" s="83" t="s">
        <v>80</v>
      </c>
      <c r="AZ282" s="81"/>
      <c r="BA282" s="81"/>
      <c r="BB282" s="81"/>
      <c r="BC282" s="81"/>
      <c r="BD282" s="81"/>
      <c r="BE282" s="81"/>
      <c r="BF282" s="81"/>
      <c r="BG282" s="81"/>
      <c r="BH282" s="81"/>
      <c r="BI282" s="81"/>
      <c r="BJ282" s="81"/>
      <c r="BK282" s="81"/>
      <c r="BL282" s="81"/>
      <c r="BM282" s="81"/>
    </row>
    <row r="283" spans="1:65" ht="22.5" customHeight="1" x14ac:dyDescent="0.25">
      <c r="A283" s="55"/>
      <c r="B283" s="56"/>
      <c r="C283" s="55"/>
      <c r="D283" s="57" t="s">
        <v>37</v>
      </c>
      <c r="E283" s="64" t="s">
        <v>440</v>
      </c>
      <c r="F283" s="64" t="s">
        <v>441</v>
      </c>
      <c r="G283" s="55"/>
      <c r="H283" s="55"/>
      <c r="I283" s="105"/>
      <c r="J283" s="107">
        <f>BK283</f>
        <v>0</v>
      </c>
      <c r="K283" s="105"/>
      <c r="L283" s="56"/>
      <c r="M283" s="59"/>
      <c r="N283" s="55"/>
      <c r="O283" s="55"/>
      <c r="P283" s="60">
        <f>SUM(P284:P301)</f>
        <v>49.980119999999999</v>
      </c>
      <c r="Q283" s="55"/>
      <c r="R283" s="60">
        <f>SUM(R284:R301)</f>
        <v>3.0400000000000003E-2</v>
      </c>
      <c r="S283" s="55"/>
      <c r="T283" s="61">
        <f>SUM(T284:T301)</f>
        <v>0</v>
      </c>
      <c r="U283" s="55"/>
      <c r="V283" s="55"/>
      <c r="W283" s="55"/>
      <c r="X283" s="55"/>
      <c r="Y283" s="55"/>
      <c r="Z283" s="55"/>
      <c r="AA283" s="55"/>
      <c r="AB283" s="55"/>
      <c r="AC283" s="55"/>
      <c r="AD283" s="55"/>
      <c r="AE283" s="55"/>
      <c r="AF283" s="55"/>
      <c r="AG283" s="55"/>
      <c r="AH283" s="55"/>
      <c r="AI283" s="55"/>
      <c r="AJ283" s="55"/>
      <c r="AK283" s="55"/>
      <c r="AL283" s="55"/>
      <c r="AM283" s="55"/>
      <c r="AN283" s="55"/>
      <c r="AO283" s="55"/>
      <c r="AP283" s="55"/>
      <c r="AQ283" s="55"/>
      <c r="AR283" s="57" t="s">
        <v>41</v>
      </c>
      <c r="AS283" s="55"/>
      <c r="AT283" s="62" t="s">
        <v>37</v>
      </c>
      <c r="AU283" s="62" t="s">
        <v>39</v>
      </c>
      <c r="AV283" s="55"/>
      <c r="AW283" s="55"/>
      <c r="AX283" s="55"/>
      <c r="AY283" s="57" t="s">
        <v>80</v>
      </c>
      <c r="AZ283" s="55"/>
      <c r="BA283" s="55"/>
      <c r="BB283" s="55"/>
      <c r="BC283" s="55"/>
      <c r="BD283" s="55"/>
      <c r="BE283" s="55"/>
      <c r="BF283" s="55"/>
      <c r="BG283" s="55"/>
      <c r="BH283" s="55"/>
      <c r="BI283" s="55"/>
      <c r="BJ283" s="55"/>
      <c r="BK283" s="63">
        <f>SUM(BK284:BK301)</f>
        <v>0</v>
      </c>
      <c r="BL283" s="55"/>
      <c r="BM283" s="55"/>
    </row>
    <row r="284" spans="1:65" ht="16.5" customHeight="1" x14ac:dyDescent="0.2">
      <c r="A284" s="9"/>
      <c r="B284" s="10"/>
      <c r="C284" s="65" t="s">
        <v>442</v>
      </c>
      <c r="D284" s="65" t="s">
        <v>83</v>
      </c>
      <c r="E284" s="66" t="s">
        <v>443</v>
      </c>
      <c r="F284" s="67" t="s">
        <v>444</v>
      </c>
      <c r="G284" s="68" t="s">
        <v>120</v>
      </c>
      <c r="H284" s="69">
        <v>300</v>
      </c>
      <c r="I284" s="108"/>
      <c r="J284" s="108">
        <f>ROUND(I284*H284,2)</f>
        <v>0</v>
      </c>
      <c r="K284" s="109"/>
      <c r="L284" s="10"/>
      <c r="M284" s="70" t="s">
        <v>6</v>
      </c>
      <c r="N284" s="71" t="s">
        <v>25</v>
      </c>
      <c r="O284" s="72">
        <v>0.05</v>
      </c>
      <c r="P284" s="72">
        <f>O284*H284</f>
        <v>15</v>
      </c>
      <c r="Q284" s="72">
        <v>0</v>
      </c>
      <c r="R284" s="72">
        <f>Q284*H284</f>
        <v>0</v>
      </c>
      <c r="S284" s="72">
        <v>0</v>
      </c>
      <c r="T284" s="73">
        <f>S284*H284</f>
        <v>0</v>
      </c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74" t="s">
        <v>192</v>
      </c>
      <c r="AS284" s="9"/>
      <c r="AT284" s="74" t="s">
        <v>83</v>
      </c>
      <c r="AU284" s="74" t="s">
        <v>41</v>
      </c>
      <c r="AV284" s="9"/>
      <c r="AW284" s="9"/>
      <c r="AX284" s="9"/>
      <c r="AY284" s="2" t="s">
        <v>80</v>
      </c>
      <c r="AZ284" s="9"/>
      <c r="BA284" s="9"/>
      <c r="BB284" s="9"/>
      <c r="BC284" s="9"/>
      <c r="BD284" s="9"/>
      <c r="BE284" s="75">
        <f>IF(N284="základní",J284,0)</f>
        <v>0</v>
      </c>
      <c r="BF284" s="75">
        <f>IF(N284="snížená",J284,0)</f>
        <v>0</v>
      </c>
      <c r="BG284" s="75">
        <f>IF(N284="zákl. přenesená",J284,0)</f>
        <v>0</v>
      </c>
      <c r="BH284" s="75">
        <f>IF(N284="sníž. přenesená",J284,0)</f>
        <v>0</v>
      </c>
      <c r="BI284" s="75">
        <f>IF(N284="nulová",J284,0)</f>
        <v>0</v>
      </c>
      <c r="BJ284" s="2" t="s">
        <v>39</v>
      </c>
      <c r="BK284" s="75">
        <f>ROUND(I284*H284,2)</f>
        <v>0</v>
      </c>
      <c r="BL284" s="2" t="s">
        <v>192</v>
      </c>
      <c r="BM284" s="74" t="s">
        <v>445</v>
      </c>
    </row>
    <row r="285" spans="1:65" ht="15.75" customHeight="1" x14ac:dyDescent="0.2">
      <c r="A285" s="9"/>
      <c r="B285" s="10"/>
      <c r="C285" s="9"/>
      <c r="D285" s="76" t="s">
        <v>89</v>
      </c>
      <c r="E285" s="9"/>
      <c r="F285" s="77" t="s">
        <v>444</v>
      </c>
      <c r="G285" s="9"/>
      <c r="H285" s="9"/>
      <c r="I285" s="103"/>
      <c r="J285" s="103"/>
      <c r="K285" s="103"/>
      <c r="L285" s="10"/>
      <c r="M285" s="78"/>
      <c r="N285" s="9"/>
      <c r="O285" s="9"/>
      <c r="P285" s="9"/>
      <c r="Q285" s="9"/>
      <c r="R285" s="9"/>
      <c r="S285" s="9"/>
      <c r="T285" s="17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2" t="s">
        <v>89</v>
      </c>
      <c r="AU285" s="2" t="s">
        <v>41</v>
      </c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</row>
    <row r="286" spans="1:65" ht="15.75" customHeight="1" x14ac:dyDescent="0.2">
      <c r="A286" s="9"/>
      <c r="B286" s="10"/>
      <c r="C286" s="9"/>
      <c r="D286" s="79" t="s">
        <v>91</v>
      </c>
      <c r="E286" s="9"/>
      <c r="F286" s="80" t="s">
        <v>446</v>
      </c>
      <c r="G286" s="9"/>
      <c r="H286" s="9"/>
      <c r="I286" s="103"/>
      <c r="J286" s="103"/>
      <c r="K286" s="103"/>
      <c r="L286" s="10"/>
      <c r="M286" s="78"/>
      <c r="N286" s="9"/>
      <c r="O286" s="9"/>
      <c r="P286" s="9"/>
      <c r="Q286" s="9"/>
      <c r="R286" s="9"/>
      <c r="S286" s="9"/>
      <c r="T286" s="17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2" t="s">
        <v>91</v>
      </c>
      <c r="AU286" s="2" t="s">
        <v>41</v>
      </c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</row>
    <row r="287" spans="1:65" ht="24" customHeight="1" x14ac:dyDescent="0.2">
      <c r="A287" s="9"/>
      <c r="B287" s="10"/>
      <c r="C287" s="88" t="s">
        <v>447</v>
      </c>
      <c r="D287" s="88" t="s">
        <v>219</v>
      </c>
      <c r="E287" s="89" t="s">
        <v>448</v>
      </c>
      <c r="F287" s="90" t="s">
        <v>449</v>
      </c>
      <c r="G287" s="91" t="s">
        <v>120</v>
      </c>
      <c r="H287" s="92">
        <v>360</v>
      </c>
      <c r="I287" s="111"/>
      <c r="J287" s="111">
        <f>ROUND(I287*H287,2)</f>
        <v>0</v>
      </c>
      <c r="K287" s="112"/>
      <c r="L287" s="93"/>
      <c r="M287" s="94" t="s">
        <v>6</v>
      </c>
      <c r="N287" s="95" t="s">
        <v>25</v>
      </c>
      <c r="O287" s="72">
        <v>0</v>
      </c>
      <c r="P287" s="72">
        <f>O287*H287</f>
        <v>0</v>
      </c>
      <c r="Q287" s="72">
        <v>6.0000000000000002E-5</v>
      </c>
      <c r="R287" s="72">
        <f>Q287*H287</f>
        <v>2.1600000000000001E-2</v>
      </c>
      <c r="S287" s="72">
        <v>0</v>
      </c>
      <c r="T287" s="73">
        <f>S287*H287</f>
        <v>0</v>
      </c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74" t="s">
        <v>222</v>
      </c>
      <c r="AS287" s="9"/>
      <c r="AT287" s="74" t="s">
        <v>219</v>
      </c>
      <c r="AU287" s="74" t="s">
        <v>41</v>
      </c>
      <c r="AV287" s="9"/>
      <c r="AW287" s="9"/>
      <c r="AX287" s="9"/>
      <c r="AY287" s="2" t="s">
        <v>80</v>
      </c>
      <c r="AZ287" s="9"/>
      <c r="BA287" s="9"/>
      <c r="BB287" s="9"/>
      <c r="BC287" s="9"/>
      <c r="BD287" s="9"/>
      <c r="BE287" s="75">
        <f>IF(N287="základní",J287,0)</f>
        <v>0</v>
      </c>
      <c r="BF287" s="75">
        <f>IF(N287="snížená",J287,0)</f>
        <v>0</v>
      </c>
      <c r="BG287" s="75">
        <f>IF(N287="zákl. přenesená",J287,0)</f>
        <v>0</v>
      </c>
      <c r="BH287" s="75">
        <f>IF(N287="sníž. přenesená",J287,0)</f>
        <v>0</v>
      </c>
      <c r="BI287" s="75">
        <f>IF(N287="nulová",J287,0)</f>
        <v>0</v>
      </c>
      <c r="BJ287" s="2" t="s">
        <v>39</v>
      </c>
      <c r="BK287" s="75">
        <f>ROUND(I287*H287,2)</f>
        <v>0</v>
      </c>
      <c r="BL287" s="2" t="s">
        <v>192</v>
      </c>
      <c r="BM287" s="74" t="s">
        <v>450</v>
      </c>
    </row>
    <row r="288" spans="1:65" ht="15.75" customHeight="1" x14ac:dyDescent="0.2">
      <c r="A288" s="9"/>
      <c r="B288" s="10"/>
      <c r="C288" s="9"/>
      <c r="D288" s="76" t="s">
        <v>89</v>
      </c>
      <c r="E288" s="9"/>
      <c r="F288" s="77" t="s">
        <v>449</v>
      </c>
      <c r="G288" s="9"/>
      <c r="H288" s="9"/>
      <c r="I288" s="103"/>
      <c r="J288" s="103"/>
      <c r="K288" s="103"/>
      <c r="L288" s="10"/>
      <c r="M288" s="78"/>
      <c r="N288" s="9"/>
      <c r="O288" s="9"/>
      <c r="P288" s="9"/>
      <c r="Q288" s="9"/>
      <c r="R288" s="9"/>
      <c r="S288" s="9"/>
      <c r="T288" s="17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2" t="s">
        <v>89</v>
      </c>
      <c r="AU288" s="2" t="s">
        <v>41</v>
      </c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</row>
    <row r="289" spans="1:65" ht="15.75" customHeight="1" x14ac:dyDescent="0.2">
      <c r="A289" s="81"/>
      <c r="B289" s="82"/>
      <c r="C289" s="81"/>
      <c r="D289" s="76" t="s">
        <v>98</v>
      </c>
      <c r="E289" s="81"/>
      <c r="F289" s="84" t="s">
        <v>451</v>
      </c>
      <c r="G289" s="81"/>
      <c r="H289" s="85">
        <v>360</v>
      </c>
      <c r="I289" s="110"/>
      <c r="J289" s="110"/>
      <c r="K289" s="110"/>
      <c r="L289" s="82"/>
      <c r="M289" s="86"/>
      <c r="N289" s="81"/>
      <c r="O289" s="81"/>
      <c r="P289" s="81"/>
      <c r="Q289" s="81"/>
      <c r="R289" s="81"/>
      <c r="S289" s="81"/>
      <c r="T289" s="87"/>
      <c r="U289" s="81"/>
      <c r="V289" s="81"/>
      <c r="W289" s="81"/>
      <c r="X289" s="81"/>
      <c r="Y289" s="81"/>
      <c r="Z289" s="81"/>
      <c r="AA289" s="81"/>
      <c r="AB289" s="81"/>
      <c r="AC289" s="81"/>
      <c r="AD289" s="81"/>
      <c r="AE289" s="81"/>
      <c r="AF289" s="81"/>
      <c r="AG289" s="81"/>
      <c r="AH289" s="81"/>
      <c r="AI289" s="81"/>
      <c r="AJ289" s="81"/>
      <c r="AK289" s="81"/>
      <c r="AL289" s="81"/>
      <c r="AM289" s="81"/>
      <c r="AN289" s="81"/>
      <c r="AO289" s="81"/>
      <c r="AP289" s="81"/>
      <c r="AQ289" s="81"/>
      <c r="AR289" s="81"/>
      <c r="AS289" s="81"/>
      <c r="AT289" s="83" t="s">
        <v>98</v>
      </c>
      <c r="AU289" s="83" t="s">
        <v>41</v>
      </c>
      <c r="AV289" s="81" t="s">
        <v>41</v>
      </c>
      <c r="AW289" s="81" t="s">
        <v>0</v>
      </c>
      <c r="AX289" s="81" t="s">
        <v>39</v>
      </c>
      <c r="AY289" s="83" t="s">
        <v>80</v>
      </c>
      <c r="AZ289" s="81"/>
      <c r="BA289" s="81"/>
      <c r="BB289" s="81"/>
      <c r="BC289" s="81"/>
      <c r="BD289" s="81"/>
      <c r="BE289" s="81"/>
      <c r="BF289" s="81"/>
      <c r="BG289" s="81"/>
      <c r="BH289" s="81"/>
      <c r="BI289" s="81"/>
      <c r="BJ289" s="81"/>
      <c r="BK289" s="81"/>
      <c r="BL289" s="81"/>
      <c r="BM289" s="81"/>
    </row>
    <row r="290" spans="1:65" ht="16.5" customHeight="1" x14ac:dyDescent="0.2">
      <c r="A290" s="9"/>
      <c r="B290" s="10"/>
      <c r="C290" s="65" t="s">
        <v>452</v>
      </c>
      <c r="D290" s="65" t="s">
        <v>83</v>
      </c>
      <c r="E290" s="66" t="s">
        <v>453</v>
      </c>
      <c r="F290" s="67" t="s">
        <v>454</v>
      </c>
      <c r="G290" s="68" t="s">
        <v>214</v>
      </c>
      <c r="H290" s="69">
        <v>176</v>
      </c>
      <c r="I290" s="108"/>
      <c r="J290" s="108">
        <f>ROUND(I290*H290,2)</f>
        <v>0</v>
      </c>
      <c r="K290" s="109"/>
      <c r="L290" s="10"/>
      <c r="M290" s="70" t="s">
        <v>6</v>
      </c>
      <c r="N290" s="71" t="s">
        <v>25</v>
      </c>
      <c r="O290" s="72">
        <v>0.19500000000000001</v>
      </c>
      <c r="P290" s="72">
        <f>O290*H290</f>
        <v>34.32</v>
      </c>
      <c r="Q290" s="72">
        <v>0</v>
      </c>
      <c r="R290" s="72">
        <f>Q290*H290</f>
        <v>0</v>
      </c>
      <c r="S290" s="72">
        <v>0</v>
      </c>
      <c r="T290" s="73">
        <f>S290*H290</f>
        <v>0</v>
      </c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74" t="s">
        <v>192</v>
      </c>
      <c r="AS290" s="9"/>
      <c r="AT290" s="74" t="s">
        <v>83</v>
      </c>
      <c r="AU290" s="74" t="s">
        <v>41</v>
      </c>
      <c r="AV290" s="9"/>
      <c r="AW290" s="9"/>
      <c r="AX290" s="9"/>
      <c r="AY290" s="2" t="s">
        <v>80</v>
      </c>
      <c r="AZ290" s="9"/>
      <c r="BA290" s="9"/>
      <c r="BB290" s="9"/>
      <c r="BC290" s="9"/>
      <c r="BD290" s="9"/>
      <c r="BE290" s="75">
        <f>IF(N290="základní",J290,0)</f>
        <v>0</v>
      </c>
      <c r="BF290" s="75">
        <f>IF(N290="snížená",J290,0)</f>
        <v>0</v>
      </c>
      <c r="BG290" s="75">
        <f>IF(N290="zákl. přenesená",J290,0)</f>
        <v>0</v>
      </c>
      <c r="BH290" s="75">
        <f>IF(N290="sníž. přenesená",J290,0)</f>
        <v>0</v>
      </c>
      <c r="BI290" s="75">
        <f>IF(N290="nulová",J290,0)</f>
        <v>0</v>
      </c>
      <c r="BJ290" s="2" t="s">
        <v>39</v>
      </c>
      <c r="BK290" s="75">
        <f>ROUND(I290*H290,2)</f>
        <v>0</v>
      </c>
      <c r="BL290" s="2" t="s">
        <v>192</v>
      </c>
      <c r="BM290" s="74" t="s">
        <v>455</v>
      </c>
    </row>
    <row r="291" spans="1:65" ht="15.75" customHeight="1" x14ac:dyDescent="0.2">
      <c r="A291" s="9"/>
      <c r="B291" s="10"/>
      <c r="C291" s="9"/>
      <c r="D291" s="76" t="s">
        <v>89</v>
      </c>
      <c r="E291" s="9"/>
      <c r="F291" s="77" t="s">
        <v>454</v>
      </c>
      <c r="G291" s="9"/>
      <c r="H291" s="9"/>
      <c r="I291" s="103"/>
      <c r="J291" s="103"/>
      <c r="K291" s="103"/>
      <c r="L291" s="10"/>
      <c r="M291" s="78"/>
      <c r="N291" s="9"/>
      <c r="O291" s="9"/>
      <c r="P291" s="9"/>
      <c r="Q291" s="9"/>
      <c r="R291" s="9"/>
      <c r="S291" s="9"/>
      <c r="T291" s="17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2" t="s">
        <v>89</v>
      </c>
      <c r="AU291" s="2" t="s">
        <v>41</v>
      </c>
      <c r="AV291" s="9"/>
      <c r="AW291" s="9"/>
      <c r="AX291" s="9"/>
      <c r="AY291" s="9"/>
      <c r="AZ291" s="9"/>
      <c r="BA291" s="9"/>
      <c r="BB291" s="9"/>
      <c r="BC291" s="9"/>
      <c r="BD291" s="9"/>
      <c r="BE291" s="9"/>
      <c r="BF291" s="9"/>
      <c r="BG291" s="9"/>
      <c r="BH291" s="9"/>
      <c r="BI291" s="9"/>
      <c r="BJ291" s="9"/>
      <c r="BK291" s="9"/>
      <c r="BL291" s="9"/>
      <c r="BM291" s="9"/>
    </row>
    <row r="292" spans="1:65" ht="15.75" customHeight="1" x14ac:dyDescent="0.2">
      <c r="A292" s="9"/>
      <c r="B292" s="10"/>
      <c r="C292" s="9"/>
      <c r="D292" s="79" t="s">
        <v>91</v>
      </c>
      <c r="E292" s="9"/>
      <c r="F292" s="80" t="s">
        <v>456</v>
      </c>
      <c r="G292" s="9"/>
      <c r="H292" s="9"/>
      <c r="I292" s="103"/>
      <c r="J292" s="103"/>
      <c r="K292" s="103"/>
      <c r="L292" s="10"/>
      <c r="M292" s="78"/>
      <c r="N292" s="9"/>
      <c r="O292" s="9"/>
      <c r="P292" s="9"/>
      <c r="Q292" s="9"/>
      <c r="R292" s="9"/>
      <c r="S292" s="9"/>
      <c r="T292" s="17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2" t="s">
        <v>91</v>
      </c>
      <c r="AU292" s="2" t="s">
        <v>41</v>
      </c>
      <c r="AV292" s="9"/>
      <c r="AW292" s="9"/>
      <c r="AX292" s="9"/>
      <c r="AY292" s="9"/>
      <c r="AZ292" s="9"/>
      <c r="BA292" s="9"/>
      <c r="BB292" s="9"/>
      <c r="BC292" s="9"/>
      <c r="BD292" s="9"/>
      <c r="BE292" s="9"/>
      <c r="BF292" s="9"/>
      <c r="BG292" s="9"/>
      <c r="BH292" s="9"/>
      <c r="BI292" s="9"/>
      <c r="BJ292" s="9"/>
      <c r="BK292" s="9"/>
      <c r="BL292" s="9"/>
      <c r="BM292" s="9"/>
    </row>
    <row r="293" spans="1:65" ht="16.5" customHeight="1" x14ac:dyDescent="0.2">
      <c r="A293" s="9"/>
      <c r="B293" s="10"/>
      <c r="C293" s="88" t="s">
        <v>457</v>
      </c>
      <c r="D293" s="88" t="s">
        <v>219</v>
      </c>
      <c r="E293" s="89" t="s">
        <v>458</v>
      </c>
      <c r="F293" s="90" t="s">
        <v>459</v>
      </c>
      <c r="G293" s="91" t="s">
        <v>214</v>
      </c>
      <c r="H293" s="92">
        <v>176</v>
      </c>
      <c r="I293" s="111"/>
      <c r="J293" s="111">
        <f>ROUND(I293*H293,2)</f>
        <v>0</v>
      </c>
      <c r="K293" s="112"/>
      <c r="L293" s="93"/>
      <c r="M293" s="94" t="s">
        <v>6</v>
      </c>
      <c r="N293" s="95" t="s">
        <v>25</v>
      </c>
      <c r="O293" s="72">
        <v>0</v>
      </c>
      <c r="P293" s="72">
        <f>O293*H293</f>
        <v>0</v>
      </c>
      <c r="Q293" s="72">
        <v>5.0000000000000002E-5</v>
      </c>
      <c r="R293" s="72">
        <f>Q293*H293</f>
        <v>8.8000000000000005E-3</v>
      </c>
      <c r="S293" s="72">
        <v>0</v>
      </c>
      <c r="T293" s="73">
        <f>S293*H293</f>
        <v>0</v>
      </c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74" t="s">
        <v>222</v>
      </c>
      <c r="AS293" s="9"/>
      <c r="AT293" s="74" t="s">
        <v>219</v>
      </c>
      <c r="AU293" s="74" t="s">
        <v>41</v>
      </c>
      <c r="AV293" s="9"/>
      <c r="AW293" s="9"/>
      <c r="AX293" s="9"/>
      <c r="AY293" s="2" t="s">
        <v>80</v>
      </c>
      <c r="AZ293" s="9"/>
      <c r="BA293" s="9"/>
      <c r="BB293" s="9"/>
      <c r="BC293" s="9"/>
      <c r="BD293" s="9"/>
      <c r="BE293" s="75">
        <f>IF(N293="základní",J293,0)</f>
        <v>0</v>
      </c>
      <c r="BF293" s="75">
        <f>IF(N293="snížená",J293,0)</f>
        <v>0</v>
      </c>
      <c r="BG293" s="75">
        <f>IF(N293="zákl. přenesená",J293,0)</f>
        <v>0</v>
      </c>
      <c r="BH293" s="75">
        <f>IF(N293="sníž. přenesená",J293,0)</f>
        <v>0</v>
      </c>
      <c r="BI293" s="75">
        <f>IF(N293="nulová",J293,0)</f>
        <v>0</v>
      </c>
      <c r="BJ293" s="2" t="s">
        <v>39</v>
      </c>
      <c r="BK293" s="75">
        <f>ROUND(I293*H293,2)</f>
        <v>0</v>
      </c>
      <c r="BL293" s="2" t="s">
        <v>192</v>
      </c>
      <c r="BM293" s="74" t="s">
        <v>460</v>
      </c>
    </row>
    <row r="294" spans="1:65" ht="15.75" customHeight="1" x14ac:dyDescent="0.2">
      <c r="A294" s="9"/>
      <c r="B294" s="10"/>
      <c r="C294" s="9"/>
      <c r="D294" s="76" t="s">
        <v>89</v>
      </c>
      <c r="E294" s="9"/>
      <c r="F294" s="77" t="s">
        <v>459</v>
      </c>
      <c r="G294" s="9"/>
      <c r="H294" s="9"/>
      <c r="I294" s="103"/>
      <c r="J294" s="103"/>
      <c r="K294" s="103"/>
      <c r="L294" s="10"/>
      <c r="M294" s="78"/>
      <c r="N294" s="9"/>
      <c r="O294" s="9"/>
      <c r="P294" s="9"/>
      <c r="Q294" s="9"/>
      <c r="R294" s="9"/>
      <c r="S294" s="9"/>
      <c r="T294" s="17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2" t="s">
        <v>89</v>
      </c>
      <c r="AU294" s="2" t="s">
        <v>41</v>
      </c>
      <c r="AV294" s="9"/>
      <c r="AW294" s="9"/>
      <c r="AX294" s="9"/>
      <c r="AY294" s="9"/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9"/>
      <c r="BL294" s="9"/>
      <c r="BM294" s="9"/>
    </row>
    <row r="295" spans="1:65" ht="16.5" customHeight="1" x14ac:dyDescent="0.2">
      <c r="A295" s="9"/>
      <c r="B295" s="10"/>
      <c r="C295" s="65" t="s">
        <v>461</v>
      </c>
      <c r="D295" s="65" t="s">
        <v>83</v>
      </c>
      <c r="E295" s="66" t="s">
        <v>462</v>
      </c>
      <c r="F295" s="67" t="s">
        <v>463</v>
      </c>
      <c r="G295" s="68" t="s">
        <v>145</v>
      </c>
      <c r="H295" s="69">
        <v>0.03</v>
      </c>
      <c r="I295" s="108"/>
      <c r="J295" s="108">
        <f>ROUND(I295*H295,2)</f>
        <v>0</v>
      </c>
      <c r="K295" s="109"/>
      <c r="L295" s="10"/>
      <c r="M295" s="70" t="s">
        <v>6</v>
      </c>
      <c r="N295" s="71" t="s">
        <v>25</v>
      </c>
      <c r="O295" s="72">
        <v>17.667999999999999</v>
      </c>
      <c r="P295" s="72">
        <f>O295*H295</f>
        <v>0.53003999999999996</v>
      </c>
      <c r="Q295" s="72">
        <v>0</v>
      </c>
      <c r="R295" s="72">
        <f>Q295*H295</f>
        <v>0</v>
      </c>
      <c r="S295" s="72">
        <v>0</v>
      </c>
      <c r="T295" s="73">
        <f>S295*H295</f>
        <v>0</v>
      </c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74" t="s">
        <v>192</v>
      </c>
      <c r="AS295" s="9"/>
      <c r="AT295" s="74" t="s">
        <v>83</v>
      </c>
      <c r="AU295" s="74" t="s">
        <v>41</v>
      </c>
      <c r="AV295" s="9"/>
      <c r="AW295" s="9"/>
      <c r="AX295" s="9"/>
      <c r="AY295" s="2" t="s">
        <v>80</v>
      </c>
      <c r="AZ295" s="9"/>
      <c r="BA295" s="9"/>
      <c r="BB295" s="9"/>
      <c r="BC295" s="9"/>
      <c r="BD295" s="9"/>
      <c r="BE295" s="75">
        <f>IF(N295="základní",J295,0)</f>
        <v>0</v>
      </c>
      <c r="BF295" s="75">
        <f>IF(N295="snížená",J295,0)</f>
        <v>0</v>
      </c>
      <c r="BG295" s="75">
        <f>IF(N295="zákl. přenesená",J295,0)</f>
        <v>0</v>
      </c>
      <c r="BH295" s="75">
        <f>IF(N295="sníž. přenesená",J295,0)</f>
        <v>0</v>
      </c>
      <c r="BI295" s="75">
        <f>IF(N295="nulová",J295,0)</f>
        <v>0</v>
      </c>
      <c r="BJ295" s="2" t="s">
        <v>39</v>
      </c>
      <c r="BK295" s="75">
        <f>ROUND(I295*H295,2)</f>
        <v>0</v>
      </c>
      <c r="BL295" s="2" t="s">
        <v>192</v>
      </c>
      <c r="BM295" s="74" t="s">
        <v>464</v>
      </c>
    </row>
    <row r="296" spans="1:65" ht="15.75" customHeight="1" x14ac:dyDescent="0.2">
      <c r="A296" s="9"/>
      <c r="B296" s="10"/>
      <c r="C296" s="9"/>
      <c r="D296" s="76" t="s">
        <v>89</v>
      </c>
      <c r="E296" s="9"/>
      <c r="F296" s="77" t="s">
        <v>465</v>
      </c>
      <c r="G296" s="9"/>
      <c r="H296" s="9"/>
      <c r="I296" s="103"/>
      <c r="J296" s="103"/>
      <c r="K296" s="103"/>
      <c r="L296" s="10"/>
      <c r="M296" s="78"/>
      <c r="N296" s="9"/>
      <c r="O296" s="9"/>
      <c r="P296" s="9"/>
      <c r="Q296" s="9"/>
      <c r="R296" s="9"/>
      <c r="S296" s="9"/>
      <c r="T296" s="17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2" t="s">
        <v>89</v>
      </c>
      <c r="AU296" s="2" t="s">
        <v>41</v>
      </c>
      <c r="AV296" s="9"/>
      <c r="AW296" s="9"/>
      <c r="AX296" s="9"/>
      <c r="AY296" s="9"/>
      <c r="AZ296" s="9"/>
      <c r="BA296" s="9"/>
      <c r="BB296" s="9"/>
      <c r="BC296" s="9"/>
      <c r="BD296" s="9"/>
      <c r="BE296" s="9"/>
      <c r="BF296" s="9"/>
      <c r="BG296" s="9"/>
      <c r="BH296" s="9"/>
      <c r="BI296" s="9"/>
      <c r="BJ296" s="9"/>
      <c r="BK296" s="9"/>
      <c r="BL296" s="9"/>
      <c r="BM296" s="9"/>
    </row>
    <row r="297" spans="1:65" ht="15.75" customHeight="1" x14ac:dyDescent="0.2">
      <c r="A297" s="9"/>
      <c r="B297" s="10"/>
      <c r="C297" s="9"/>
      <c r="D297" s="79" t="s">
        <v>91</v>
      </c>
      <c r="E297" s="9"/>
      <c r="F297" s="80" t="s">
        <v>466</v>
      </c>
      <c r="G297" s="9"/>
      <c r="H297" s="9"/>
      <c r="I297" s="103"/>
      <c r="J297" s="103"/>
      <c r="K297" s="103"/>
      <c r="L297" s="10"/>
      <c r="M297" s="78"/>
      <c r="N297" s="9"/>
      <c r="O297" s="9"/>
      <c r="P297" s="9"/>
      <c r="Q297" s="9"/>
      <c r="R297" s="9"/>
      <c r="S297" s="9"/>
      <c r="T297" s="17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2" t="s">
        <v>91</v>
      </c>
      <c r="AU297" s="2" t="s">
        <v>41</v>
      </c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9"/>
      <c r="BL297" s="9"/>
      <c r="BM297" s="9"/>
    </row>
    <row r="298" spans="1:65" ht="16.5" customHeight="1" x14ac:dyDescent="0.2">
      <c r="A298" s="9"/>
      <c r="B298" s="10"/>
      <c r="C298" s="65" t="s">
        <v>467</v>
      </c>
      <c r="D298" s="65" t="s">
        <v>83</v>
      </c>
      <c r="E298" s="66" t="s">
        <v>468</v>
      </c>
      <c r="F298" s="67" t="s">
        <v>469</v>
      </c>
      <c r="G298" s="68" t="s">
        <v>145</v>
      </c>
      <c r="H298" s="69">
        <v>0.06</v>
      </c>
      <c r="I298" s="108"/>
      <c r="J298" s="108">
        <f>ROUND(I298*H298,2)</f>
        <v>0</v>
      </c>
      <c r="K298" s="109"/>
      <c r="L298" s="10"/>
      <c r="M298" s="70" t="s">
        <v>6</v>
      </c>
      <c r="N298" s="71" t="s">
        <v>25</v>
      </c>
      <c r="O298" s="72">
        <v>2.1680000000000001</v>
      </c>
      <c r="P298" s="72">
        <f>O298*H298</f>
        <v>0.13008</v>
      </c>
      <c r="Q298" s="72">
        <v>0</v>
      </c>
      <c r="R298" s="72">
        <f>Q298*H298</f>
        <v>0</v>
      </c>
      <c r="S298" s="72">
        <v>0</v>
      </c>
      <c r="T298" s="73">
        <f>S298*H298</f>
        <v>0</v>
      </c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74" t="s">
        <v>192</v>
      </c>
      <c r="AS298" s="9"/>
      <c r="AT298" s="74" t="s">
        <v>83</v>
      </c>
      <c r="AU298" s="74" t="s">
        <v>41</v>
      </c>
      <c r="AV298" s="9"/>
      <c r="AW298" s="9"/>
      <c r="AX298" s="9"/>
      <c r="AY298" s="2" t="s">
        <v>80</v>
      </c>
      <c r="AZ298" s="9"/>
      <c r="BA298" s="9"/>
      <c r="BB298" s="9"/>
      <c r="BC298" s="9"/>
      <c r="BD298" s="9"/>
      <c r="BE298" s="75">
        <f>IF(N298="základní",J298,0)</f>
        <v>0</v>
      </c>
      <c r="BF298" s="75">
        <f>IF(N298="snížená",J298,0)</f>
        <v>0</v>
      </c>
      <c r="BG298" s="75">
        <f>IF(N298="zákl. přenesená",J298,0)</f>
        <v>0</v>
      </c>
      <c r="BH298" s="75">
        <f>IF(N298="sníž. přenesená",J298,0)</f>
        <v>0</v>
      </c>
      <c r="BI298" s="75">
        <f>IF(N298="nulová",J298,0)</f>
        <v>0</v>
      </c>
      <c r="BJ298" s="2" t="s">
        <v>39</v>
      </c>
      <c r="BK298" s="75">
        <f>ROUND(I298*H298,2)</f>
        <v>0</v>
      </c>
      <c r="BL298" s="2" t="s">
        <v>192</v>
      </c>
      <c r="BM298" s="74" t="s">
        <v>470</v>
      </c>
    </row>
    <row r="299" spans="1:65" ht="15.75" customHeight="1" x14ac:dyDescent="0.2">
      <c r="A299" s="9"/>
      <c r="B299" s="10"/>
      <c r="C299" s="9"/>
      <c r="D299" s="76" t="s">
        <v>89</v>
      </c>
      <c r="E299" s="9"/>
      <c r="F299" s="77" t="s">
        <v>471</v>
      </c>
      <c r="G299" s="9"/>
      <c r="H299" s="9"/>
      <c r="I299" s="103"/>
      <c r="J299" s="103"/>
      <c r="K299" s="103"/>
      <c r="L299" s="10"/>
      <c r="M299" s="78"/>
      <c r="N299" s="9"/>
      <c r="O299" s="9"/>
      <c r="P299" s="9"/>
      <c r="Q299" s="9"/>
      <c r="R299" s="9"/>
      <c r="S299" s="9"/>
      <c r="T299" s="17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2" t="s">
        <v>89</v>
      </c>
      <c r="AU299" s="2" t="s">
        <v>41</v>
      </c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</row>
    <row r="300" spans="1:65" ht="15.75" customHeight="1" x14ac:dyDescent="0.2">
      <c r="A300" s="9"/>
      <c r="B300" s="10"/>
      <c r="C300" s="9"/>
      <c r="D300" s="79" t="s">
        <v>91</v>
      </c>
      <c r="E300" s="9"/>
      <c r="F300" s="80" t="s">
        <v>472</v>
      </c>
      <c r="G300" s="9"/>
      <c r="H300" s="9"/>
      <c r="I300" s="103"/>
      <c r="J300" s="103"/>
      <c r="K300" s="103"/>
      <c r="L300" s="10"/>
      <c r="M300" s="78"/>
      <c r="N300" s="9"/>
      <c r="O300" s="9"/>
      <c r="P300" s="9"/>
      <c r="Q300" s="9"/>
      <c r="R300" s="9"/>
      <c r="S300" s="9"/>
      <c r="T300" s="17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2" t="s">
        <v>91</v>
      </c>
      <c r="AU300" s="2" t="s">
        <v>41</v>
      </c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</row>
    <row r="301" spans="1:65" ht="15.75" customHeight="1" x14ac:dyDescent="0.2">
      <c r="A301" s="81"/>
      <c r="B301" s="82"/>
      <c r="C301" s="81"/>
      <c r="D301" s="76" t="s">
        <v>98</v>
      </c>
      <c r="E301" s="81"/>
      <c r="F301" s="84" t="s">
        <v>473</v>
      </c>
      <c r="G301" s="81"/>
      <c r="H301" s="85">
        <v>0.06</v>
      </c>
      <c r="I301" s="110"/>
      <c r="J301" s="110"/>
      <c r="K301" s="110"/>
      <c r="L301" s="82"/>
      <c r="M301" s="86"/>
      <c r="N301" s="81"/>
      <c r="O301" s="81"/>
      <c r="P301" s="81"/>
      <c r="Q301" s="81"/>
      <c r="R301" s="81"/>
      <c r="S301" s="81"/>
      <c r="T301" s="87"/>
      <c r="U301" s="81"/>
      <c r="V301" s="81"/>
      <c r="W301" s="81"/>
      <c r="X301" s="81"/>
      <c r="Y301" s="81"/>
      <c r="Z301" s="81"/>
      <c r="AA301" s="81"/>
      <c r="AB301" s="81"/>
      <c r="AC301" s="81"/>
      <c r="AD301" s="81"/>
      <c r="AE301" s="81"/>
      <c r="AF301" s="81"/>
      <c r="AG301" s="81"/>
      <c r="AH301" s="81"/>
      <c r="AI301" s="81"/>
      <c r="AJ301" s="81"/>
      <c r="AK301" s="81"/>
      <c r="AL301" s="81"/>
      <c r="AM301" s="81"/>
      <c r="AN301" s="81"/>
      <c r="AO301" s="81"/>
      <c r="AP301" s="81"/>
      <c r="AQ301" s="81"/>
      <c r="AR301" s="81"/>
      <c r="AS301" s="81"/>
      <c r="AT301" s="83" t="s">
        <v>98</v>
      </c>
      <c r="AU301" s="83" t="s">
        <v>41</v>
      </c>
      <c r="AV301" s="81" t="s">
        <v>41</v>
      </c>
      <c r="AW301" s="81" t="s">
        <v>0</v>
      </c>
      <c r="AX301" s="81" t="s">
        <v>39</v>
      </c>
      <c r="AY301" s="83" t="s">
        <v>80</v>
      </c>
      <c r="AZ301" s="81"/>
      <c r="BA301" s="81"/>
      <c r="BB301" s="81"/>
      <c r="BC301" s="81"/>
      <c r="BD301" s="81"/>
      <c r="BE301" s="81"/>
      <c r="BF301" s="81"/>
      <c r="BG301" s="81"/>
      <c r="BH301" s="81"/>
      <c r="BI301" s="81"/>
      <c r="BJ301" s="81"/>
      <c r="BK301" s="81"/>
      <c r="BL301" s="81"/>
      <c r="BM301" s="81"/>
    </row>
    <row r="302" spans="1:65" ht="22.5" customHeight="1" x14ac:dyDescent="0.25">
      <c r="A302" s="55"/>
      <c r="B302" s="56"/>
      <c r="C302" s="55"/>
      <c r="D302" s="57" t="s">
        <v>37</v>
      </c>
      <c r="E302" s="64" t="s">
        <v>474</v>
      </c>
      <c r="F302" s="64" t="s">
        <v>475</v>
      </c>
      <c r="G302" s="55"/>
      <c r="H302" s="55"/>
      <c r="I302" s="105"/>
      <c r="J302" s="107">
        <f>BK302</f>
        <v>0</v>
      </c>
      <c r="K302" s="105"/>
      <c r="L302" s="56"/>
      <c r="M302" s="59"/>
      <c r="N302" s="55"/>
      <c r="O302" s="55"/>
      <c r="P302" s="60">
        <f>SUM(P303:P320)</f>
        <v>130.32933</v>
      </c>
      <c r="Q302" s="55"/>
      <c r="R302" s="60">
        <f>SUM(R303:R320)</f>
        <v>5.2815115600000002</v>
      </c>
      <c r="S302" s="55"/>
      <c r="T302" s="61">
        <f>SUM(T303:T320)</f>
        <v>0</v>
      </c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55"/>
      <c r="AF302" s="55"/>
      <c r="AG302" s="55"/>
      <c r="AH302" s="55"/>
      <c r="AI302" s="55"/>
      <c r="AJ302" s="55"/>
      <c r="AK302" s="55"/>
      <c r="AL302" s="55"/>
      <c r="AM302" s="55"/>
      <c r="AN302" s="55"/>
      <c r="AO302" s="55"/>
      <c r="AP302" s="55"/>
      <c r="AQ302" s="55"/>
      <c r="AR302" s="57" t="s">
        <v>41</v>
      </c>
      <c r="AS302" s="55"/>
      <c r="AT302" s="62" t="s">
        <v>37</v>
      </c>
      <c r="AU302" s="62" t="s">
        <v>39</v>
      </c>
      <c r="AV302" s="55"/>
      <c r="AW302" s="55"/>
      <c r="AX302" s="55"/>
      <c r="AY302" s="57" t="s">
        <v>80</v>
      </c>
      <c r="AZ302" s="55"/>
      <c r="BA302" s="55"/>
      <c r="BB302" s="55"/>
      <c r="BC302" s="55"/>
      <c r="BD302" s="55"/>
      <c r="BE302" s="55"/>
      <c r="BF302" s="55"/>
      <c r="BG302" s="55"/>
      <c r="BH302" s="55"/>
      <c r="BI302" s="55"/>
      <c r="BJ302" s="55"/>
      <c r="BK302" s="63">
        <f>SUM(BK303:BK320)</f>
        <v>0</v>
      </c>
      <c r="BL302" s="55"/>
      <c r="BM302" s="55"/>
    </row>
    <row r="303" spans="1:65" ht="16.5" customHeight="1" x14ac:dyDescent="0.2">
      <c r="A303" s="9"/>
      <c r="B303" s="10"/>
      <c r="C303" s="65" t="s">
        <v>476</v>
      </c>
      <c r="D303" s="65" t="s">
        <v>83</v>
      </c>
      <c r="E303" s="66" t="s">
        <v>477</v>
      </c>
      <c r="F303" s="67" t="s">
        <v>478</v>
      </c>
      <c r="G303" s="68" t="s">
        <v>86</v>
      </c>
      <c r="H303" s="69">
        <v>1.5980000000000001</v>
      </c>
      <c r="I303" s="108"/>
      <c r="J303" s="108">
        <f>ROUND(I303*H303,2)</f>
        <v>0</v>
      </c>
      <c r="K303" s="109"/>
      <c r="L303" s="10"/>
      <c r="M303" s="70" t="s">
        <v>6</v>
      </c>
      <c r="N303" s="71" t="s">
        <v>25</v>
      </c>
      <c r="O303" s="72">
        <v>0.69899999999999995</v>
      </c>
      <c r="P303" s="72">
        <f>O303*H303</f>
        <v>1.1170020000000001</v>
      </c>
      <c r="Q303" s="72">
        <v>1.1820000000000001E-2</v>
      </c>
      <c r="R303" s="72">
        <f>Q303*H303</f>
        <v>1.8888360000000003E-2</v>
      </c>
      <c r="S303" s="72">
        <v>0</v>
      </c>
      <c r="T303" s="73">
        <f>S303*H303</f>
        <v>0</v>
      </c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74" t="s">
        <v>192</v>
      </c>
      <c r="AS303" s="9"/>
      <c r="AT303" s="74" t="s">
        <v>83</v>
      </c>
      <c r="AU303" s="74" t="s">
        <v>41</v>
      </c>
      <c r="AV303" s="9"/>
      <c r="AW303" s="9"/>
      <c r="AX303" s="9"/>
      <c r="AY303" s="2" t="s">
        <v>80</v>
      </c>
      <c r="AZ303" s="9"/>
      <c r="BA303" s="9"/>
      <c r="BB303" s="9"/>
      <c r="BC303" s="9"/>
      <c r="BD303" s="9"/>
      <c r="BE303" s="75">
        <f>IF(N303="základní",J303,0)</f>
        <v>0</v>
      </c>
      <c r="BF303" s="75">
        <f>IF(N303="snížená",J303,0)</f>
        <v>0</v>
      </c>
      <c r="BG303" s="75">
        <f>IF(N303="zákl. přenesená",J303,0)</f>
        <v>0</v>
      </c>
      <c r="BH303" s="75">
        <f>IF(N303="sníž. přenesená",J303,0)</f>
        <v>0</v>
      </c>
      <c r="BI303" s="75">
        <f>IF(N303="nulová",J303,0)</f>
        <v>0</v>
      </c>
      <c r="BJ303" s="2" t="s">
        <v>39</v>
      </c>
      <c r="BK303" s="75">
        <f>ROUND(I303*H303,2)</f>
        <v>0</v>
      </c>
      <c r="BL303" s="2" t="s">
        <v>192</v>
      </c>
      <c r="BM303" s="74" t="s">
        <v>479</v>
      </c>
    </row>
    <row r="304" spans="1:65" ht="15.75" customHeight="1" x14ac:dyDescent="0.2">
      <c r="A304" s="9"/>
      <c r="B304" s="10"/>
      <c r="C304" s="9"/>
      <c r="D304" s="76" t="s">
        <v>89</v>
      </c>
      <c r="E304" s="9"/>
      <c r="F304" s="77" t="s">
        <v>480</v>
      </c>
      <c r="G304" s="9"/>
      <c r="H304" s="9"/>
      <c r="I304" s="103"/>
      <c r="J304" s="103"/>
      <c r="K304" s="103"/>
      <c r="L304" s="10"/>
      <c r="M304" s="78"/>
      <c r="N304" s="9"/>
      <c r="O304" s="9"/>
      <c r="P304" s="9"/>
      <c r="Q304" s="9"/>
      <c r="R304" s="9"/>
      <c r="S304" s="9"/>
      <c r="T304" s="17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2" t="s">
        <v>89</v>
      </c>
      <c r="AU304" s="2" t="s">
        <v>41</v>
      </c>
      <c r="AV304" s="9"/>
      <c r="AW304" s="9"/>
      <c r="AX304" s="9"/>
      <c r="AY304" s="9"/>
      <c r="AZ304" s="9"/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9"/>
      <c r="BL304" s="9"/>
      <c r="BM304" s="9"/>
    </row>
    <row r="305" spans="1:65" ht="15.75" customHeight="1" x14ac:dyDescent="0.2">
      <c r="A305" s="9"/>
      <c r="B305" s="10"/>
      <c r="C305" s="9"/>
      <c r="D305" s="79" t="s">
        <v>91</v>
      </c>
      <c r="E305" s="9"/>
      <c r="F305" s="80" t="s">
        <v>481</v>
      </c>
      <c r="G305" s="9"/>
      <c r="H305" s="9"/>
      <c r="I305" s="103"/>
      <c r="J305" s="103"/>
      <c r="K305" s="103"/>
      <c r="L305" s="10"/>
      <c r="M305" s="78"/>
      <c r="N305" s="9"/>
      <c r="O305" s="9"/>
      <c r="P305" s="9"/>
      <c r="Q305" s="9"/>
      <c r="R305" s="9"/>
      <c r="S305" s="9"/>
      <c r="T305" s="17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2" t="s">
        <v>91</v>
      </c>
      <c r="AU305" s="2" t="s">
        <v>41</v>
      </c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</row>
    <row r="306" spans="1:65" ht="15.75" customHeight="1" x14ac:dyDescent="0.2">
      <c r="A306" s="81"/>
      <c r="B306" s="82"/>
      <c r="C306" s="81"/>
      <c r="D306" s="76" t="s">
        <v>98</v>
      </c>
      <c r="E306" s="83" t="s">
        <v>6</v>
      </c>
      <c r="F306" s="84" t="s">
        <v>482</v>
      </c>
      <c r="G306" s="81"/>
      <c r="H306" s="85">
        <v>1.5980000000000001</v>
      </c>
      <c r="I306" s="110"/>
      <c r="J306" s="110"/>
      <c r="K306" s="110"/>
      <c r="L306" s="82"/>
      <c r="M306" s="86"/>
      <c r="N306" s="81"/>
      <c r="O306" s="81"/>
      <c r="P306" s="81"/>
      <c r="Q306" s="81"/>
      <c r="R306" s="81"/>
      <c r="S306" s="81"/>
      <c r="T306" s="87"/>
      <c r="U306" s="81"/>
      <c r="V306" s="81"/>
      <c r="W306" s="81"/>
      <c r="X306" s="81"/>
      <c r="Y306" s="81"/>
      <c r="Z306" s="81"/>
      <c r="AA306" s="81"/>
      <c r="AB306" s="81"/>
      <c r="AC306" s="81"/>
      <c r="AD306" s="81"/>
      <c r="AE306" s="81"/>
      <c r="AF306" s="81"/>
      <c r="AG306" s="81"/>
      <c r="AH306" s="81"/>
      <c r="AI306" s="81"/>
      <c r="AJ306" s="81"/>
      <c r="AK306" s="81"/>
      <c r="AL306" s="81"/>
      <c r="AM306" s="81"/>
      <c r="AN306" s="81"/>
      <c r="AO306" s="81"/>
      <c r="AP306" s="81"/>
      <c r="AQ306" s="81"/>
      <c r="AR306" s="81"/>
      <c r="AS306" s="81"/>
      <c r="AT306" s="83" t="s">
        <v>98</v>
      </c>
      <c r="AU306" s="83" t="s">
        <v>41</v>
      </c>
      <c r="AV306" s="81" t="s">
        <v>41</v>
      </c>
      <c r="AW306" s="81" t="s">
        <v>17</v>
      </c>
      <c r="AX306" s="81" t="s">
        <v>39</v>
      </c>
      <c r="AY306" s="83" t="s">
        <v>80</v>
      </c>
      <c r="AZ306" s="81"/>
      <c r="BA306" s="81"/>
      <c r="BB306" s="81"/>
      <c r="BC306" s="81"/>
      <c r="BD306" s="81"/>
      <c r="BE306" s="81"/>
      <c r="BF306" s="81"/>
      <c r="BG306" s="81"/>
      <c r="BH306" s="81"/>
      <c r="BI306" s="81"/>
      <c r="BJ306" s="81"/>
      <c r="BK306" s="81"/>
      <c r="BL306" s="81"/>
      <c r="BM306" s="81"/>
    </row>
    <row r="307" spans="1:65" ht="16.5" customHeight="1" x14ac:dyDescent="0.2">
      <c r="A307" s="9"/>
      <c r="B307" s="10"/>
      <c r="C307" s="65" t="s">
        <v>483</v>
      </c>
      <c r="D307" s="65" t="s">
        <v>83</v>
      </c>
      <c r="E307" s="66" t="s">
        <v>484</v>
      </c>
      <c r="F307" s="67" t="s">
        <v>485</v>
      </c>
      <c r="G307" s="68" t="s">
        <v>86</v>
      </c>
      <c r="H307" s="69">
        <v>83.92</v>
      </c>
      <c r="I307" s="108"/>
      <c r="J307" s="108">
        <f>ROUND(I307*H307,2)</f>
        <v>0</v>
      </c>
      <c r="K307" s="109"/>
      <c r="L307" s="10"/>
      <c r="M307" s="70" t="s">
        <v>6</v>
      </c>
      <c r="N307" s="71" t="s">
        <v>25</v>
      </c>
      <c r="O307" s="72">
        <v>0.68600000000000005</v>
      </c>
      <c r="P307" s="72">
        <f>O307*H307</f>
        <v>57.569120000000005</v>
      </c>
      <c r="Q307" s="72">
        <v>4.2709999999999998E-2</v>
      </c>
      <c r="R307" s="72">
        <f>Q307*H307</f>
        <v>3.5842231999999998</v>
      </c>
      <c r="S307" s="72">
        <v>0</v>
      </c>
      <c r="T307" s="73">
        <f>S307*H307</f>
        <v>0</v>
      </c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74" t="s">
        <v>192</v>
      </c>
      <c r="AS307" s="9"/>
      <c r="AT307" s="74" t="s">
        <v>83</v>
      </c>
      <c r="AU307" s="74" t="s">
        <v>41</v>
      </c>
      <c r="AV307" s="9"/>
      <c r="AW307" s="9"/>
      <c r="AX307" s="9"/>
      <c r="AY307" s="2" t="s">
        <v>80</v>
      </c>
      <c r="AZ307" s="9"/>
      <c r="BA307" s="9"/>
      <c r="BB307" s="9"/>
      <c r="BC307" s="9"/>
      <c r="BD307" s="9"/>
      <c r="BE307" s="75">
        <f>IF(N307="základní",J307,0)</f>
        <v>0</v>
      </c>
      <c r="BF307" s="75">
        <f>IF(N307="snížená",J307,0)</f>
        <v>0</v>
      </c>
      <c r="BG307" s="75">
        <f>IF(N307="zákl. přenesená",J307,0)</f>
        <v>0</v>
      </c>
      <c r="BH307" s="75">
        <f>IF(N307="sníž. přenesená",J307,0)</f>
        <v>0</v>
      </c>
      <c r="BI307" s="75">
        <f>IF(N307="nulová",J307,0)</f>
        <v>0</v>
      </c>
      <c r="BJ307" s="2" t="s">
        <v>39</v>
      </c>
      <c r="BK307" s="75">
        <f>ROUND(I307*H307,2)</f>
        <v>0</v>
      </c>
      <c r="BL307" s="2" t="s">
        <v>192</v>
      </c>
      <c r="BM307" s="74" t="s">
        <v>486</v>
      </c>
    </row>
    <row r="308" spans="1:65" ht="15.75" customHeight="1" x14ac:dyDescent="0.2">
      <c r="A308" s="9"/>
      <c r="B308" s="10"/>
      <c r="C308" s="9"/>
      <c r="D308" s="76" t="s">
        <v>89</v>
      </c>
      <c r="E308" s="9"/>
      <c r="F308" s="77" t="s">
        <v>487</v>
      </c>
      <c r="G308" s="9"/>
      <c r="H308" s="9"/>
      <c r="I308" s="103"/>
      <c r="J308" s="103"/>
      <c r="K308" s="103"/>
      <c r="L308" s="10"/>
      <c r="M308" s="78"/>
      <c r="N308" s="9"/>
      <c r="O308" s="9"/>
      <c r="P308" s="9"/>
      <c r="Q308" s="9"/>
      <c r="R308" s="9"/>
      <c r="S308" s="9"/>
      <c r="T308" s="17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2" t="s">
        <v>89</v>
      </c>
      <c r="AU308" s="2" t="s">
        <v>41</v>
      </c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</row>
    <row r="309" spans="1:65" ht="15.75" customHeight="1" x14ac:dyDescent="0.2">
      <c r="A309" s="9"/>
      <c r="B309" s="10"/>
      <c r="C309" s="9"/>
      <c r="D309" s="79" t="s">
        <v>91</v>
      </c>
      <c r="E309" s="9"/>
      <c r="F309" s="80" t="s">
        <v>488</v>
      </c>
      <c r="G309" s="9"/>
      <c r="H309" s="9"/>
      <c r="I309" s="103"/>
      <c r="J309" s="103"/>
      <c r="K309" s="103"/>
      <c r="L309" s="10"/>
      <c r="M309" s="78"/>
      <c r="N309" s="9"/>
      <c r="O309" s="9"/>
      <c r="P309" s="9"/>
      <c r="Q309" s="9"/>
      <c r="R309" s="9"/>
      <c r="S309" s="9"/>
      <c r="T309" s="17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2" t="s">
        <v>91</v>
      </c>
      <c r="AU309" s="2" t="s">
        <v>41</v>
      </c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</row>
    <row r="310" spans="1:65" ht="16.5" customHeight="1" x14ac:dyDescent="0.2">
      <c r="A310" s="9"/>
      <c r="B310" s="10"/>
      <c r="C310" s="65" t="s">
        <v>489</v>
      </c>
      <c r="D310" s="65" t="s">
        <v>83</v>
      </c>
      <c r="E310" s="66" t="s">
        <v>490</v>
      </c>
      <c r="F310" s="67" t="s">
        <v>491</v>
      </c>
      <c r="G310" s="68" t="s">
        <v>86</v>
      </c>
      <c r="H310" s="69">
        <v>335.68</v>
      </c>
      <c r="I310" s="108"/>
      <c r="J310" s="108">
        <f>ROUND(I310*H310,2)</f>
        <v>0</v>
      </c>
      <c r="K310" s="109"/>
      <c r="L310" s="10"/>
      <c r="M310" s="70" t="s">
        <v>6</v>
      </c>
      <c r="N310" s="71" t="s">
        <v>25</v>
      </c>
      <c r="O310" s="72">
        <v>0.09</v>
      </c>
      <c r="P310" s="72">
        <f>O310*H310</f>
        <v>30.211199999999998</v>
      </c>
      <c r="Q310" s="72">
        <v>5.0000000000000001E-3</v>
      </c>
      <c r="R310" s="72">
        <f>Q310*H310</f>
        <v>1.6784000000000001</v>
      </c>
      <c r="S310" s="72">
        <v>0</v>
      </c>
      <c r="T310" s="73">
        <f>S310*H310</f>
        <v>0</v>
      </c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74" t="s">
        <v>192</v>
      </c>
      <c r="AS310" s="9"/>
      <c r="AT310" s="74" t="s">
        <v>83</v>
      </c>
      <c r="AU310" s="74" t="s">
        <v>41</v>
      </c>
      <c r="AV310" s="9"/>
      <c r="AW310" s="9"/>
      <c r="AX310" s="9"/>
      <c r="AY310" s="2" t="s">
        <v>80</v>
      </c>
      <c r="AZ310" s="9"/>
      <c r="BA310" s="9"/>
      <c r="BB310" s="9"/>
      <c r="BC310" s="9"/>
      <c r="BD310" s="9"/>
      <c r="BE310" s="75">
        <f>IF(N310="základní",J310,0)</f>
        <v>0</v>
      </c>
      <c r="BF310" s="75">
        <f>IF(N310="snížená",J310,0)</f>
        <v>0</v>
      </c>
      <c r="BG310" s="75">
        <f>IF(N310="zákl. přenesená",J310,0)</f>
        <v>0</v>
      </c>
      <c r="BH310" s="75">
        <f>IF(N310="sníž. přenesená",J310,0)</f>
        <v>0</v>
      </c>
      <c r="BI310" s="75">
        <f>IF(N310="nulová",J310,0)</f>
        <v>0</v>
      </c>
      <c r="BJ310" s="2" t="s">
        <v>39</v>
      </c>
      <c r="BK310" s="75">
        <f>ROUND(I310*H310,2)</f>
        <v>0</v>
      </c>
      <c r="BL310" s="2" t="s">
        <v>192</v>
      </c>
      <c r="BM310" s="74" t="s">
        <v>492</v>
      </c>
    </row>
    <row r="311" spans="1:65" ht="15.75" customHeight="1" x14ac:dyDescent="0.2">
      <c r="A311" s="9"/>
      <c r="B311" s="10"/>
      <c r="C311" s="9"/>
      <c r="D311" s="76" t="s">
        <v>89</v>
      </c>
      <c r="E311" s="9"/>
      <c r="F311" s="77" t="s">
        <v>493</v>
      </c>
      <c r="G311" s="9"/>
      <c r="H311" s="9"/>
      <c r="I311" s="103"/>
      <c r="J311" s="103"/>
      <c r="K311" s="103"/>
      <c r="L311" s="10"/>
      <c r="M311" s="78"/>
      <c r="N311" s="9"/>
      <c r="O311" s="9"/>
      <c r="P311" s="9"/>
      <c r="Q311" s="9"/>
      <c r="R311" s="9"/>
      <c r="S311" s="9"/>
      <c r="T311" s="17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2" t="s">
        <v>89</v>
      </c>
      <c r="AU311" s="2" t="s">
        <v>41</v>
      </c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</row>
    <row r="312" spans="1:65" ht="15.75" customHeight="1" x14ac:dyDescent="0.2">
      <c r="A312" s="9"/>
      <c r="B312" s="10"/>
      <c r="C312" s="9"/>
      <c r="D312" s="79" t="s">
        <v>91</v>
      </c>
      <c r="E312" s="9"/>
      <c r="F312" s="80" t="s">
        <v>494</v>
      </c>
      <c r="G312" s="9"/>
      <c r="H312" s="9"/>
      <c r="I312" s="103"/>
      <c r="J312" s="103"/>
      <c r="K312" s="103"/>
      <c r="L312" s="10"/>
      <c r="M312" s="78"/>
      <c r="N312" s="9"/>
      <c r="O312" s="9"/>
      <c r="P312" s="9"/>
      <c r="Q312" s="9"/>
      <c r="R312" s="9"/>
      <c r="S312" s="9"/>
      <c r="T312" s="17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2" t="s">
        <v>91</v>
      </c>
      <c r="AU312" s="2" t="s">
        <v>41</v>
      </c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</row>
    <row r="313" spans="1:65" ht="15.75" customHeight="1" x14ac:dyDescent="0.2">
      <c r="A313" s="81"/>
      <c r="B313" s="82"/>
      <c r="C313" s="81"/>
      <c r="D313" s="76" t="s">
        <v>98</v>
      </c>
      <c r="E313" s="81"/>
      <c r="F313" s="84" t="s">
        <v>495</v>
      </c>
      <c r="G313" s="81"/>
      <c r="H313" s="85">
        <v>335.68</v>
      </c>
      <c r="I313" s="110"/>
      <c r="J313" s="110"/>
      <c r="K313" s="110"/>
      <c r="L313" s="82"/>
      <c r="M313" s="86"/>
      <c r="N313" s="81"/>
      <c r="O313" s="81"/>
      <c r="P313" s="81"/>
      <c r="Q313" s="81"/>
      <c r="R313" s="81"/>
      <c r="S313" s="81"/>
      <c r="T313" s="87"/>
      <c r="U313" s="81"/>
      <c r="V313" s="81"/>
      <c r="W313" s="81"/>
      <c r="X313" s="81"/>
      <c r="Y313" s="81"/>
      <c r="Z313" s="81"/>
      <c r="AA313" s="81"/>
      <c r="AB313" s="81"/>
      <c r="AC313" s="81"/>
      <c r="AD313" s="81"/>
      <c r="AE313" s="81"/>
      <c r="AF313" s="81"/>
      <c r="AG313" s="81"/>
      <c r="AH313" s="81"/>
      <c r="AI313" s="81"/>
      <c r="AJ313" s="81"/>
      <c r="AK313" s="81"/>
      <c r="AL313" s="81"/>
      <c r="AM313" s="81"/>
      <c r="AN313" s="81"/>
      <c r="AO313" s="81"/>
      <c r="AP313" s="81"/>
      <c r="AQ313" s="81"/>
      <c r="AR313" s="81"/>
      <c r="AS313" s="81"/>
      <c r="AT313" s="83" t="s">
        <v>98</v>
      </c>
      <c r="AU313" s="83" t="s">
        <v>41</v>
      </c>
      <c r="AV313" s="81" t="s">
        <v>41</v>
      </c>
      <c r="AW313" s="81" t="s">
        <v>0</v>
      </c>
      <c r="AX313" s="81" t="s">
        <v>39</v>
      </c>
      <c r="AY313" s="83" t="s">
        <v>80</v>
      </c>
      <c r="AZ313" s="81"/>
      <c r="BA313" s="81"/>
      <c r="BB313" s="81"/>
      <c r="BC313" s="81"/>
      <c r="BD313" s="81"/>
      <c r="BE313" s="81"/>
      <c r="BF313" s="81"/>
      <c r="BG313" s="81"/>
      <c r="BH313" s="81"/>
      <c r="BI313" s="81"/>
      <c r="BJ313" s="81"/>
      <c r="BK313" s="81"/>
      <c r="BL313" s="81"/>
      <c r="BM313" s="81"/>
    </row>
    <row r="314" spans="1:65" ht="16.5" customHeight="1" x14ac:dyDescent="0.2">
      <c r="A314" s="9"/>
      <c r="B314" s="10"/>
      <c r="C314" s="65" t="s">
        <v>496</v>
      </c>
      <c r="D314" s="65" t="s">
        <v>83</v>
      </c>
      <c r="E314" s="66" t="s">
        <v>497</v>
      </c>
      <c r="F314" s="67" t="s">
        <v>498</v>
      </c>
      <c r="G314" s="68" t="s">
        <v>145</v>
      </c>
      <c r="H314" s="69">
        <v>5.282</v>
      </c>
      <c r="I314" s="108"/>
      <c r="J314" s="108">
        <f>ROUND(I314*H314,2)</f>
        <v>0</v>
      </c>
      <c r="K314" s="109"/>
      <c r="L314" s="10"/>
      <c r="M314" s="70" t="s">
        <v>6</v>
      </c>
      <c r="N314" s="71" t="s">
        <v>25</v>
      </c>
      <c r="O314" s="72">
        <v>6.3440000000000003</v>
      </c>
      <c r="P314" s="72">
        <f>O314*H314</f>
        <v>33.509008000000001</v>
      </c>
      <c r="Q314" s="72">
        <v>0</v>
      </c>
      <c r="R314" s="72">
        <f>Q314*H314</f>
        <v>0</v>
      </c>
      <c r="S314" s="72">
        <v>0</v>
      </c>
      <c r="T314" s="73">
        <f>S314*H314</f>
        <v>0</v>
      </c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74" t="s">
        <v>192</v>
      </c>
      <c r="AS314" s="9"/>
      <c r="AT314" s="74" t="s">
        <v>83</v>
      </c>
      <c r="AU314" s="74" t="s">
        <v>41</v>
      </c>
      <c r="AV314" s="9"/>
      <c r="AW314" s="9"/>
      <c r="AX314" s="9"/>
      <c r="AY314" s="2" t="s">
        <v>80</v>
      </c>
      <c r="AZ314" s="9"/>
      <c r="BA314" s="9"/>
      <c r="BB314" s="9"/>
      <c r="BC314" s="9"/>
      <c r="BD314" s="9"/>
      <c r="BE314" s="75">
        <f>IF(N314="základní",J314,0)</f>
        <v>0</v>
      </c>
      <c r="BF314" s="75">
        <f>IF(N314="snížená",J314,0)</f>
        <v>0</v>
      </c>
      <c r="BG314" s="75">
        <f>IF(N314="zákl. přenesená",J314,0)</f>
        <v>0</v>
      </c>
      <c r="BH314" s="75">
        <f>IF(N314="sníž. přenesená",J314,0)</f>
        <v>0</v>
      </c>
      <c r="BI314" s="75">
        <f>IF(N314="nulová",J314,0)</f>
        <v>0</v>
      </c>
      <c r="BJ314" s="2" t="s">
        <v>39</v>
      </c>
      <c r="BK314" s="75">
        <f>ROUND(I314*H314,2)</f>
        <v>0</v>
      </c>
      <c r="BL314" s="2" t="s">
        <v>192</v>
      </c>
      <c r="BM314" s="74" t="s">
        <v>499</v>
      </c>
    </row>
    <row r="315" spans="1:65" ht="15.75" customHeight="1" x14ac:dyDescent="0.2">
      <c r="A315" s="9"/>
      <c r="B315" s="10"/>
      <c r="C315" s="9"/>
      <c r="D315" s="76" t="s">
        <v>89</v>
      </c>
      <c r="E315" s="9"/>
      <c r="F315" s="77" t="s">
        <v>500</v>
      </c>
      <c r="G315" s="9"/>
      <c r="H315" s="9"/>
      <c r="I315" s="103"/>
      <c r="J315" s="103"/>
      <c r="K315" s="103"/>
      <c r="L315" s="10"/>
      <c r="M315" s="78"/>
      <c r="N315" s="9"/>
      <c r="O315" s="9"/>
      <c r="P315" s="9"/>
      <c r="Q315" s="9"/>
      <c r="R315" s="9"/>
      <c r="S315" s="9"/>
      <c r="T315" s="17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2" t="s">
        <v>89</v>
      </c>
      <c r="AU315" s="2" t="s">
        <v>41</v>
      </c>
      <c r="AV315" s="9"/>
      <c r="AW315" s="9"/>
      <c r="AX315" s="9"/>
      <c r="AY315" s="9"/>
      <c r="AZ315" s="9"/>
      <c r="BA315" s="9"/>
      <c r="BB315" s="9"/>
      <c r="BC315" s="9"/>
      <c r="BD315" s="9"/>
      <c r="BE315" s="9"/>
      <c r="BF315" s="9"/>
      <c r="BG315" s="9"/>
      <c r="BH315" s="9"/>
      <c r="BI315" s="9"/>
      <c r="BJ315" s="9"/>
      <c r="BK315" s="9"/>
      <c r="BL315" s="9"/>
      <c r="BM315" s="9"/>
    </row>
    <row r="316" spans="1:65" ht="15.75" customHeight="1" x14ac:dyDescent="0.2">
      <c r="A316" s="9"/>
      <c r="B316" s="10"/>
      <c r="C316" s="9"/>
      <c r="D316" s="79" t="s">
        <v>91</v>
      </c>
      <c r="E316" s="9"/>
      <c r="F316" s="80" t="s">
        <v>501</v>
      </c>
      <c r="G316" s="9"/>
      <c r="H316" s="9"/>
      <c r="I316" s="103"/>
      <c r="J316" s="103"/>
      <c r="K316" s="103"/>
      <c r="L316" s="10"/>
      <c r="M316" s="78"/>
      <c r="N316" s="9"/>
      <c r="O316" s="9"/>
      <c r="P316" s="9"/>
      <c r="Q316" s="9"/>
      <c r="R316" s="9"/>
      <c r="S316" s="9"/>
      <c r="T316" s="17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2" t="s">
        <v>91</v>
      </c>
      <c r="AU316" s="2" t="s">
        <v>41</v>
      </c>
      <c r="AV316" s="9"/>
      <c r="AW316" s="9"/>
      <c r="AX316" s="9"/>
      <c r="AY316" s="9"/>
      <c r="AZ316" s="9"/>
      <c r="BA316" s="9"/>
      <c r="BB316" s="9"/>
      <c r="BC316" s="9"/>
      <c r="BD316" s="9"/>
      <c r="BE316" s="9"/>
      <c r="BF316" s="9"/>
      <c r="BG316" s="9"/>
      <c r="BH316" s="9"/>
      <c r="BI316" s="9"/>
      <c r="BJ316" s="9"/>
      <c r="BK316" s="9"/>
      <c r="BL316" s="9"/>
      <c r="BM316" s="9"/>
    </row>
    <row r="317" spans="1:65" ht="21.75" customHeight="1" x14ac:dyDescent="0.2">
      <c r="A317" s="9"/>
      <c r="B317" s="10"/>
      <c r="C317" s="65" t="s">
        <v>502</v>
      </c>
      <c r="D317" s="65" t="s">
        <v>83</v>
      </c>
      <c r="E317" s="66" t="s">
        <v>503</v>
      </c>
      <c r="F317" s="67" t="s">
        <v>504</v>
      </c>
      <c r="G317" s="68" t="s">
        <v>145</v>
      </c>
      <c r="H317" s="69">
        <v>10.564</v>
      </c>
      <c r="I317" s="108"/>
      <c r="J317" s="108">
        <f>ROUND(I317*H317,2)</f>
        <v>0</v>
      </c>
      <c r="K317" s="109"/>
      <c r="L317" s="10"/>
      <c r="M317" s="70" t="s">
        <v>6</v>
      </c>
      <c r="N317" s="71" t="s">
        <v>25</v>
      </c>
      <c r="O317" s="72">
        <v>0.75</v>
      </c>
      <c r="P317" s="72">
        <f>O317*H317</f>
        <v>7.923</v>
      </c>
      <c r="Q317" s="72">
        <v>0</v>
      </c>
      <c r="R317" s="72">
        <f>Q317*H317</f>
        <v>0</v>
      </c>
      <c r="S317" s="72">
        <v>0</v>
      </c>
      <c r="T317" s="73">
        <f>S317*H317</f>
        <v>0</v>
      </c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74" t="s">
        <v>192</v>
      </c>
      <c r="AS317" s="9"/>
      <c r="AT317" s="74" t="s">
        <v>83</v>
      </c>
      <c r="AU317" s="74" t="s">
        <v>41</v>
      </c>
      <c r="AV317" s="9"/>
      <c r="AW317" s="9"/>
      <c r="AX317" s="9"/>
      <c r="AY317" s="2" t="s">
        <v>80</v>
      </c>
      <c r="AZ317" s="9"/>
      <c r="BA317" s="9"/>
      <c r="BB317" s="9"/>
      <c r="BC317" s="9"/>
      <c r="BD317" s="9"/>
      <c r="BE317" s="75">
        <f>IF(N317="základní",J317,0)</f>
        <v>0</v>
      </c>
      <c r="BF317" s="75">
        <f>IF(N317="snížená",J317,0)</f>
        <v>0</v>
      </c>
      <c r="BG317" s="75">
        <f>IF(N317="zákl. přenesená",J317,0)</f>
        <v>0</v>
      </c>
      <c r="BH317" s="75">
        <f>IF(N317="sníž. přenesená",J317,0)</f>
        <v>0</v>
      </c>
      <c r="BI317" s="75">
        <f>IF(N317="nulová",J317,0)</f>
        <v>0</v>
      </c>
      <c r="BJ317" s="2" t="s">
        <v>39</v>
      </c>
      <c r="BK317" s="75">
        <f>ROUND(I317*H317,2)</f>
        <v>0</v>
      </c>
      <c r="BL317" s="2" t="s">
        <v>192</v>
      </c>
      <c r="BM317" s="74" t="s">
        <v>505</v>
      </c>
    </row>
    <row r="318" spans="1:65" ht="15.75" customHeight="1" x14ac:dyDescent="0.2">
      <c r="A318" s="9"/>
      <c r="B318" s="10"/>
      <c r="C318" s="9"/>
      <c r="D318" s="76" t="s">
        <v>89</v>
      </c>
      <c r="E318" s="9"/>
      <c r="F318" s="77" t="s">
        <v>506</v>
      </c>
      <c r="G318" s="9"/>
      <c r="H318" s="9"/>
      <c r="I318" s="103"/>
      <c r="J318" s="103"/>
      <c r="K318" s="103"/>
      <c r="L318" s="10"/>
      <c r="M318" s="78"/>
      <c r="N318" s="9"/>
      <c r="O318" s="9"/>
      <c r="P318" s="9"/>
      <c r="Q318" s="9"/>
      <c r="R318" s="9"/>
      <c r="S318" s="9"/>
      <c r="T318" s="17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2" t="s">
        <v>89</v>
      </c>
      <c r="AU318" s="2" t="s">
        <v>41</v>
      </c>
      <c r="AV318" s="9"/>
      <c r="AW318" s="9"/>
      <c r="AX318" s="9"/>
      <c r="AY318" s="9"/>
      <c r="AZ318" s="9"/>
      <c r="BA318" s="9"/>
      <c r="BB318" s="9"/>
      <c r="BC318" s="9"/>
      <c r="BD318" s="9"/>
      <c r="BE318" s="9"/>
      <c r="BF318" s="9"/>
      <c r="BG318" s="9"/>
      <c r="BH318" s="9"/>
      <c r="BI318" s="9"/>
      <c r="BJ318" s="9"/>
      <c r="BK318" s="9"/>
      <c r="BL318" s="9"/>
      <c r="BM318" s="9"/>
    </row>
    <row r="319" spans="1:65" ht="15.75" customHeight="1" x14ac:dyDescent="0.2">
      <c r="A319" s="9"/>
      <c r="B319" s="10"/>
      <c r="C319" s="9"/>
      <c r="D319" s="79" t="s">
        <v>91</v>
      </c>
      <c r="E319" s="9"/>
      <c r="F319" s="80" t="s">
        <v>507</v>
      </c>
      <c r="G319" s="9"/>
      <c r="H319" s="9"/>
      <c r="I319" s="103"/>
      <c r="J319" s="103"/>
      <c r="K319" s="103"/>
      <c r="L319" s="10"/>
      <c r="M319" s="78"/>
      <c r="N319" s="9"/>
      <c r="O319" s="9"/>
      <c r="P319" s="9"/>
      <c r="Q319" s="9"/>
      <c r="R319" s="9"/>
      <c r="S319" s="9"/>
      <c r="T319" s="17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2" t="s">
        <v>91</v>
      </c>
      <c r="AU319" s="2" t="s">
        <v>41</v>
      </c>
      <c r="AV319" s="9"/>
      <c r="AW319" s="9"/>
      <c r="AX319" s="9"/>
      <c r="AY319" s="9"/>
      <c r="AZ319" s="9"/>
      <c r="BA319" s="9"/>
      <c r="BB319" s="9"/>
      <c r="BC319" s="9"/>
      <c r="BD319" s="9"/>
      <c r="BE319" s="9"/>
      <c r="BF319" s="9"/>
      <c r="BG319" s="9"/>
      <c r="BH319" s="9"/>
      <c r="BI319" s="9"/>
      <c r="BJ319" s="9"/>
      <c r="BK319" s="9"/>
      <c r="BL319" s="9"/>
      <c r="BM319" s="9"/>
    </row>
    <row r="320" spans="1:65" ht="15.75" customHeight="1" x14ac:dyDescent="0.2">
      <c r="A320" s="81"/>
      <c r="B320" s="82"/>
      <c r="C320" s="81"/>
      <c r="D320" s="76" t="s">
        <v>98</v>
      </c>
      <c r="E320" s="81"/>
      <c r="F320" s="84" t="s">
        <v>508</v>
      </c>
      <c r="G320" s="81"/>
      <c r="H320" s="85">
        <v>10.564</v>
      </c>
      <c r="I320" s="110"/>
      <c r="J320" s="110"/>
      <c r="K320" s="110"/>
      <c r="L320" s="82"/>
      <c r="M320" s="86"/>
      <c r="N320" s="81"/>
      <c r="O320" s="81"/>
      <c r="P320" s="81"/>
      <c r="Q320" s="81"/>
      <c r="R320" s="81"/>
      <c r="S320" s="81"/>
      <c r="T320" s="87"/>
      <c r="U320" s="81"/>
      <c r="V320" s="81"/>
      <c r="W320" s="81"/>
      <c r="X320" s="81"/>
      <c r="Y320" s="81"/>
      <c r="Z320" s="81"/>
      <c r="AA320" s="81"/>
      <c r="AB320" s="81"/>
      <c r="AC320" s="81"/>
      <c r="AD320" s="81"/>
      <c r="AE320" s="81"/>
      <c r="AF320" s="81"/>
      <c r="AG320" s="81"/>
      <c r="AH320" s="81"/>
      <c r="AI320" s="81"/>
      <c r="AJ320" s="81"/>
      <c r="AK320" s="81"/>
      <c r="AL320" s="81"/>
      <c r="AM320" s="81"/>
      <c r="AN320" s="81"/>
      <c r="AO320" s="81"/>
      <c r="AP320" s="81"/>
      <c r="AQ320" s="81"/>
      <c r="AR320" s="81"/>
      <c r="AS320" s="81"/>
      <c r="AT320" s="83" t="s">
        <v>98</v>
      </c>
      <c r="AU320" s="83" t="s">
        <v>41</v>
      </c>
      <c r="AV320" s="81" t="s">
        <v>41</v>
      </c>
      <c r="AW320" s="81" t="s">
        <v>0</v>
      </c>
      <c r="AX320" s="81" t="s">
        <v>39</v>
      </c>
      <c r="AY320" s="83" t="s">
        <v>80</v>
      </c>
      <c r="AZ320" s="81"/>
      <c r="BA320" s="81"/>
      <c r="BB320" s="81"/>
      <c r="BC320" s="81"/>
      <c r="BD320" s="81"/>
      <c r="BE320" s="81"/>
      <c r="BF320" s="81"/>
      <c r="BG320" s="81"/>
      <c r="BH320" s="81"/>
      <c r="BI320" s="81"/>
      <c r="BJ320" s="81"/>
      <c r="BK320" s="81"/>
      <c r="BL320" s="81"/>
      <c r="BM320" s="81"/>
    </row>
    <row r="321" spans="1:65" ht="22.5" customHeight="1" x14ac:dyDescent="0.25">
      <c r="A321" s="55"/>
      <c r="B321" s="56"/>
      <c r="C321" s="55"/>
      <c r="D321" s="57" t="s">
        <v>37</v>
      </c>
      <c r="E321" s="64" t="s">
        <v>509</v>
      </c>
      <c r="F321" s="64" t="s">
        <v>510</v>
      </c>
      <c r="G321" s="55"/>
      <c r="H321" s="55"/>
      <c r="I321" s="105"/>
      <c r="J321" s="107">
        <f>BK321</f>
        <v>0</v>
      </c>
      <c r="K321" s="105"/>
      <c r="L321" s="56"/>
      <c r="M321" s="59"/>
      <c r="N321" s="55"/>
      <c r="O321" s="55"/>
      <c r="P321" s="60">
        <f>SUM(P322:P324)</f>
        <v>15.944800000000001</v>
      </c>
      <c r="Q321" s="55"/>
      <c r="R321" s="60">
        <f>SUM(R322:R324)</f>
        <v>0</v>
      </c>
      <c r="S321" s="55"/>
      <c r="T321" s="61">
        <f>SUM(T322:T324)</f>
        <v>1.2587999999999999</v>
      </c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I321" s="55"/>
      <c r="AJ321" s="55"/>
      <c r="AK321" s="55"/>
      <c r="AL321" s="55"/>
      <c r="AM321" s="55"/>
      <c r="AN321" s="55"/>
      <c r="AO321" s="55"/>
      <c r="AP321" s="55"/>
      <c r="AQ321" s="55"/>
      <c r="AR321" s="57" t="s">
        <v>41</v>
      </c>
      <c r="AS321" s="55"/>
      <c r="AT321" s="62" t="s">
        <v>37</v>
      </c>
      <c r="AU321" s="62" t="s">
        <v>39</v>
      </c>
      <c r="AV321" s="55"/>
      <c r="AW321" s="55"/>
      <c r="AX321" s="55"/>
      <c r="AY321" s="57" t="s">
        <v>80</v>
      </c>
      <c r="AZ321" s="55"/>
      <c r="BA321" s="55"/>
      <c r="BB321" s="55"/>
      <c r="BC321" s="55"/>
      <c r="BD321" s="55"/>
      <c r="BE321" s="55"/>
      <c r="BF321" s="55"/>
      <c r="BG321" s="55"/>
      <c r="BH321" s="55"/>
      <c r="BI321" s="55"/>
      <c r="BJ321" s="55"/>
      <c r="BK321" s="63">
        <f>SUM(BK322:BK324)</f>
        <v>0</v>
      </c>
      <c r="BL321" s="55"/>
      <c r="BM321" s="55"/>
    </row>
    <row r="322" spans="1:65" ht="16.5" customHeight="1" x14ac:dyDescent="0.2">
      <c r="A322" s="9"/>
      <c r="B322" s="10"/>
      <c r="C322" s="65" t="s">
        <v>511</v>
      </c>
      <c r="D322" s="65" t="s">
        <v>83</v>
      </c>
      <c r="E322" s="66" t="s">
        <v>512</v>
      </c>
      <c r="F322" s="67" t="s">
        <v>513</v>
      </c>
      <c r="G322" s="68" t="s">
        <v>86</v>
      </c>
      <c r="H322" s="69">
        <v>83.92</v>
      </c>
      <c r="I322" s="108"/>
      <c r="J322" s="108">
        <f>ROUND(I322*H322,2)</f>
        <v>0</v>
      </c>
      <c r="K322" s="109"/>
      <c r="L322" s="10"/>
      <c r="M322" s="70" t="s">
        <v>6</v>
      </c>
      <c r="N322" s="71" t="s">
        <v>25</v>
      </c>
      <c r="O322" s="72">
        <v>0.19</v>
      </c>
      <c r="P322" s="72">
        <f>O322*H322</f>
        <v>15.944800000000001</v>
      </c>
      <c r="Q322" s="72">
        <v>0</v>
      </c>
      <c r="R322" s="72">
        <f>Q322*H322</f>
        <v>0</v>
      </c>
      <c r="S322" s="72">
        <v>1.4999999999999999E-2</v>
      </c>
      <c r="T322" s="73">
        <f>S322*H322</f>
        <v>1.2587999999999999</v>
      </c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74" t="s">
        <v>192</v>
      </c>
      <c r="AS322" s="9"/>
      <c r="AT322" s="74" t="s">
        <v>83</v>
      </c>
      <c r="AU322" s="74" t="s">
        <v>41</v>
      </c>
      <c r="AV322" s="9"/>
      <c r="AW322" s="9"/>
      <c r="AX322" s="9"/>
      <c r="AY322" s="2" t="s">
        <v>80</v>
      </c>
      <c r="AZ322" s="9"/>
      <c r="BA322" s="9"/>
      <c r="BB322" s="9"/>
      <c r="BC322" s="9"/>
      <c r="BD322" s="9"/>
      <c r="BE322" s="75">
        <f>IF(N322="základní",J322,0)</f>
        <v>0</v>
      </c>
      <c r="BF322" s="75">
        <f>IF(N322="snížená",J322,0)</f>
        <v>0</v>
      </c>
      <c r="BG322" s="75">
        <f>IF(N322="zákl. přenesená",J322,0)</f>
        <v>0</v>
      </c>
      <c r="BH322" s="75">
        <f>IF(N322="sníž. přenesená",J322,0)</f>
        <v>0</v>
      </c>
      <c r="BI322" s="75">
        <f>IF(N322="nulová",J322,0)</f>
        <v>0</v>
      </c>
      <c r="BJ322" s="2" t="s">
        <v>39</v>
      </c>
      <c r="BK322" s="75">
        <f>ROUND(I322*H322,2)</f>
        <v>0</v>
      </c>
      <c r="BL322" s="2" t="s">
        <v>192</v>
      </c>
      <c r="BM322" s="74" t="s">
        <v>514</v>
      </c>
    </row>
    <row r="323" spans="1:65" ht="15.75" customHeight="1" x14ac:dyDescent="0.2">
      <c r="A323" s="9"/>
      <c r="B323" s="10"/>
      <c r="C323" s="9"/>
      <c r="D323" s="76" t="s">
        <v>89</v>
      </c>
      <c r="E323" s="9"/>
      <c r="F323" s="77" t="s">
        <v>515</v>
      </c>
      <c r="G323" s="9"/>
      <c r="H323" s="9"/>
      <c r="I323" s="103"/>
      <c r="J323" s="103"/>
      <c r="K323" s="103"/>
      <c r="L323" s="10"/>
      <c r="M323" s="78"/>
      <c r="N323" s="9"/>
      <c r="O323" s="9"/>
      <c r="P323" s="9"/>
      <c r="Q323" s="9"/>
      <c r="R323" s="9"/>
      <c r="S323" s="9"/>
      <c r="T323" s="17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2" t="s">
        <v>89</v>
      </c>
      <c r="AU323" s="2" t="s">
        <v>41</v>
      </c>
      <c r="AV323" s="9"/>
      <c r="AW323" s="9"/>
      <c r="AX323" s="9"/>
      <c r="AY323" s="9"/>
      <c r="AZ323" s="9"/>
      <c r="BA323" s="9"/>
      <c r="BB323" s="9"/>
      <c r="BC323" s="9"/>
      <c r="BD323" s="9"/>
      <c r="BE323" s="9"/>
      <c r="BF323" s="9"/>
      <c r="BG323" s="9"/>
      <c r="BH323" s="9"/>
      <c r="BI323" s="9"/>
      <c r="BJ323" s="9"/>
      <c r="BK323" s="9"/>
      <c r="BL323" s="9"/>
      <c r="BM323" s="9"/>
    </row>
    <row r="324" spans="1:65" ht="15.75" customHeight="1" x14ac:dyDescent="0.2">
      <c r="A324" s="9"/>
      <c r="B324" s="10"/>
      <c r="C324" s="9"/>
      <c r="D324" s="79" t="s">
        <v>91</v>
      </c>
      <c r="E324" s="9"/>
      <c r="F324" s="80" t="s">
        <v>516</v>
      </c>
      <c r="G324" s="9"/>
      <c r="H324" s="9"/>
      <c r="I324" s="103"/>
      <c r="J324" s="103"/>
      <c r="K324" s="103"/>
      <c r="L324" s="10"/>
      <c r="M324" s="78"/>
      <c r="N324" s="9"/>
      <c r="O324" s="9"/>
      <c r="P324" s="9"/>
      <c r="Q324" s="9"/>
      <c r="R324" s="9"/>
      <c r="S324" s="9"/>
      <c r="T324" s="17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2" t="s">
        <v>91</v>
      </c>
      <c r="AU324" s="2" t="s">
        <v>41</v>
      </c>
      <c r="AV324" s="9"/>
      <c r="AW324" s="9"/>
      <c r="AX324" s="9"/>
      <c r="AY324" s="9"/>
      <c r="AZ324" s="9"/>
      <c r="BA324" s="9"/>
      <c r="BB324" s="9"/>
      <c r="BC324" s="9"/>
      <c r="BD324" s="9"/>
      <c r="BE324" s="9"/>
      <c r="BF324" s="9"/>
      <c r="BG324" s="9"/>
      <c r="BH324" s="9"/>
      <c r="BI324" s="9"/>
      <c r="BJ324" s="9"/>
      <c r="BK324" s="9"/>
      <c r="BL324" s="9"/>
      <c r="BM324" s="9"/>
    </row>
    <row r="325" spans="1:65" ht="22.5" customHeight="1" x14ac:dyDescent="0.25">
      <c r="A325" s="55"/>
      <c r="B325" s="56"/>
      <c r="C325" s="55"/>
      <c r="D325" s="57" t="s">
        <v>37</v>
      </c>
      <c r="E325" s="64" t="s">
        <v>517</v>
      </c>
      <c r="F325" s="64" t="s">
        <v>518</v>
      </c>
      <c r="G325" s="55"/>
      <c r="H325" s="55"/>
      <c r="I325" s="105"/>
      <c r="J325" s="107">
        <f>BK325</f>
        <v>0</v>
      </c>
      <c r="K325" s="105"/>
      <c r="L325" s="56"/>
      <c r="M325" s="59"/>
      <c r="N325" s="55"/>
      <c r="O325" s="55"/>
      <c r="P325" s="60">
        <f>SUM(P326:P366)</f>
        <v>62.910802000000004</v>
      </c>
      <c r="Q325" s="55"/>
      <c r="R325" s="60">
        <f>SUM(R326:R366)</f>
        <v>0.71084136000000009</v>
      </c>
      <c r="S325" s="55"/>
      <c r="T325" s="61">
        <f>SUM(T326:T366)</f>
        <v>0.222223</v>
      </c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55"/>
      <c r="AF325" s="55"/>
      <c r="AG325" s="55"/>
      <c r="AH325" s="55"/>
      <c r="AI325" s="55"/>
      <c r="AJ325" s="55"/>
      <c r="AK325" s="55"/>
      <c r="AL325" s="55"/>
      <c r="AM325" s="55"/>
      <c r="AN325" s="55"/>
      <c r="AO325" s="55"/>
      <c r="AP325" s="55"/>
      <c r="AQ325" s="55"/>
      <c r="AR325" s="57" t="s">
        <v>41</v>
      </c>
      <c r="AS325" s="55"/>
      <c r="AT325" s="62" t="s">
        <v>37</v>
      </c>
      <c r="AU325" s="62" t="s">
        <v>39</v>
      </c>
      <c r="AV325" s="55"/>
      <c r="AW325" s="55"/>
      <c r="AX325" s="55"/>
      <c r="AY325" s="57" t="s">
        <v>80</v>
      </c>
      <c r="AZ325" s="55"/>
      <c r="BA325" s="55"/>
      <c r="BB325" s="55"/>
      <c r="BC325" s="55"/>
      <c r="BD325" s="55"/>
      <c r="BE325" s="55"/>
      <c r="BF325" s="55"/>
      <c r="BG325" s="55"/>
      <c r="BH325" s="55"/>
      <c r="BI325" s="55"/>
      <c r="BJ325" s="55"/>
      <c r="BK325" s="63">
        <f>SUM(BK326:BK366)</f>
        <v>0</v>
      </c>
      <c r="BL325" s="55"/>
      <c r="BM325" s="55"/>
    </row>
    <row r="326" spans="1:65" ht="16.5" customHeight="1" x14ac:dyDescent="0.2">
      <c r="A326" s="9"/>
      <c r="B326" s="10"/>
      <c r="C326" s="65" t="s">
        <v>519</v>
      </c>
      <c r="D326" s="65" t="s">
        <v>83</v>
      </c>
      <c r="E326" s="66" t="s">
        <v>520</v>
      </c>
      <c r="F326" s="67" t="s">
        <v>521</v>
      </c>
      <c r="G326" s="68" t="s">
        <v>86</v>
      </c>
      <c r="H326" s="69">
        <v>83.92</v>
      </c>
      <c r="I326" s="108"/>
      <c r="J326" s="108">
        <f>ROUND(I326*H326,2)</f>
        <v>0</v>
      </c>
      <c r="K326" s="109"/>
      <c r="L326" s="10"/>
      <c r="M326" s="70" t="s">
        <v>6</v>
      </c>
      <c r="N326" s="71" t="s">
        <v>25</v>
      </c>
      <c r="O326" s="72">
        <v>5.8000000000000003E-2</v>
      </c>
      <c r="P326" s="72">
        <f>O326*H326</f>
        <v>4.8673600000000006</v>
      </c>
      <c r="Q326" s="72">
        <v>3.0000000000000001E-5</v>
      </c>
      <c r="R326" s="72">
        <f>Q326*H326</f>
        <v>2.5176E-3</v>
      </c>
      <c r="S326" s="72">
        <v>0</v>
      </c>
      <c r="T326" s="73">
        <f>S326*H326</f>
        <v>0</v>
      </c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74" t="s">
        <v>192</v>
      </c>
      <c r="AS326" s="9"/>
      <c r="AT326" s="74" t="s">
        <v>83</v>
      </c>
      <c r="AU326" s="74" t="s">
        <v>41</v>
      </c>
      <c r="AV326" s="9"/>
      <c r="AW326" s="9"/>
      <c r="AX326" s="9"/>
      <c r="AY326" s="2" t="s">
        <v>80</v>
      </c>
      <c r="AZ326" s="9"/>
      <c r="BA326" s="9"/>
      <c r="BB326" s="9"/>
      <c r="BC326" s="9"/>
      <c r="BD326" s="9"/>
      <c r="BE326" s="75">
        <f>IF(N326="základní",J326,0)</f>
        <v>0</v>
      </c>
      <c r="BF326" s="75">
        <f>IF(N326="snížená",J326,0)</f>
        <v>0</v>
      </c>
      <c r="BG326" s="75">
        <f>IF(N326="zákl. přenesená",J326,0)</f>
        <v>0</v>
      </c>
      <c r="BH326" s="75">
        <f>IF(N326="sníž. přenesená",J326,0)</f>
        <v>0</v>
      </c>
      <c r="BI326" s="75">
        <f>IF(N326="nulová",J326,0)</f>
        <v>0</v>
      </c>
      <c r="BJ326" s="2" t="s">
        <v>39</v>
      </c>
      <c r="BK326" s="75">
        <f>ROUND(I326*H326,2)</f>
        <v>0</v>
      </c>
      <c r="BL326" s="2" t="s">
        <v>192</v>
      </c>
      <c r="BM326" s="74" t="s">
        <v>522</v>
      </c>
    </row>
    <row r="327" spans="1:65" ht="15.75" customHeight="1" x14ac:dyDescent="0.2">
      <c r="A327" s="9"/>
      <c r="B327" s="10"/>
      <c r="C327" s="9"/>
      <c r="D327" s="76" t="s">
        <v>89</v>
      </c>
      <c r="E327" s="9"/>
      <c r="F327" s="77" t="s">
        <v>523</v>
      </c>
      <c r="G327" s="9"/>
      <c r="H327" s="9"/>
      <c r="I327" s="103"/>
      <c r="J327" s="103"/>
      <c r="K327" s="103"/>
      <c r="L327" s="10"/>
      <c r="M327" s="78"/>
      <c r="N327" s="9"/>
      <c r="O327" s="9"/>
      <c r="P327" s="9"/>
      <c r="Q327" s="9"/>
      <c r="R327" s="9"/>
      <c r="S327" s="9"/>
      <c r="T327" s="17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  <c r="AT327" s="2" t="s">
        <v>89</v>
      </c>
      <c r="AU327" s="2" t="s">
        <v>41</v>
      </c>
      <c r="AV327" s="9"/>
      <c r="AW327" s="9"/>
      <c r="AX327" s="9"/>
      <c r="AY327" s="9"/>
      <c r="AZ327" s="9"/>
      <c r="BA327" s="9"/>
      <c r="BB327" s="9"/>
      <c r="BC327" s="9"/>
      <c r="BD327" s="9"/>
      <c r="BE327" s="9"/>
      <c r="BF327" s="9"/>
      <c r="BG327" s="9"/>
      <c r="BH327" s="9"/>
      <c r="BI327" s="9"/>
      <c r="BJ327" s="9"/>
      <c r="BK327" s="9"/>
      <c r="BL327" s="9"/>
      <c r="BM327" s="9"/>
    </row>
    <row r="328" spans="1:65" ht="15.75" customHeight="1" x14ac:dyDescent="0.2">
      <c r="A328" s="9"/>
      <c r="B328" s="10"/>
      <c r="C328" s="9"/>
      <c r="D328" s="79" t="s">
        <v>91</v>
      </c>
      <c r="E328" s="9"/>
      <c r="F328" s="80" t="s">
        <v>524</v>
      </c>
      <c r="G328" s="9"/>
      <c r="H328" s="9"/>
      <c r="I328" s="103"/>
      <c r="J328" s="103"/>
      <c r="K328" s="103"/>
      <c r="L328" s="10"/>
      <c r="M328" s="78"/>
      <c r="N328" s="9"/>
      <c r="O328" s="9"/>
      <c r="P328" s="9"/>
      <c r="Q328" s="9"/>
      <c r="R328" s="9"/>
      <c r="S328" s="9"/>
      <c r="T328" s="17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2" t="s">
        <v>91</v>
      </c>
      <c r="AU328" s="2" t="s">
        <v>41</v>
      </c>
      <c r="AV328" s="9"/>
      <c r="AW328" s="9"/>
      <c r="AX328" s="9"/>
      <c r="AY328" s="9"/>
      <c r="AZ328" s="9"/>
      <c r="BA328" s="9"/>
      <c r="BB328" s="9"/>
      <c r="BC328" s="9"/>
      <c r="BD328" s="9"/>
      <c r="BE328" s="9"/>
      <c r="BF328" s="9"/>
      <c r="BG328" s="9"/>
      <c r="BH328" s="9"/>
      <c r="BI328" s="9"/>
      <c r="BJ328" s="9"/>
      <c r="BK328" s="9"/>
      <c r="BL328" s="9"/>
      <c r="BM328" s="9"/>
    </row>
    <row r="329" spans="1:65" ht="21.75" customHeight="1" x14ac:dyDescent="0.2">
      <c r="A329" s="9"/>
      <c r="B329" s="10"/>
      <c r="C329" s="65" t="s">
        <v>525</v>
      </c>
      <c r="D329" s="65" t="s">
        <v>83</v>
      </c>
      <c r="E329" s="66" t="s">
        <v>526</v>
      </c>
      <c r="F329" s="67" t="s">
        <v>527</v>
      </c>
      <c r="G329" s="68" t="s">
        <v>86</v>
      </c>
      <c r="H329" s="69">
        <v>83.92</v>
      </c>
      <c r="I329" s="108"/>
      <c r="J329" s="108">
        <f>ROUND(I329*H329,2)</f>
        <v>0</v>
      </c>
      <c r="K329" s="109"/>
      <c r="L329" s="10"/>
      <c r="M329" s="70" t="s">
        <v>6</v>
      </c>
      <c r="N329" s="71" t="s">
        <v>25</v>
      </c>
      <c r="O329" s="72">
        <v>0.192</v>
      </c>
      <c r="P329" s="72">
        <f>O329*H329</f>
        <v>16.112639999999999</v>
      </c>
      <c r="Q329" s="72">
        <v>4.5500000000000002E-3</v>
      </c>
      <c r="R329" s="72">
        <f>Q329*H329</f>
        <v>0.38183600000000001</v>
      </c>
      <c r="S329" s="72">
        <v>0</v>
      </c>
      <c r="T329" s="73">
        <f>S329*H329</f>
        <v>0</v>
      </c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74" t="s">
        <v>192</v>
      </c>
      <c r="AS329" s="9"/>
      <c r="AT329" s="74" t="s">
        <v>83</v>
      </c>
      <c r="AU329" s="74" t="s">
        <v>41</v>
      </c>
      <c r="AV329" s="9"/>
      <c r="AW329" s="9"/>
      <c r="AX329" s="9"/>
      <c r="AY329" s="2" t="s">
        <v>80</v>
      </c>
      <c r="AZ329" s="9"/>
      <c r="BA329" s="9"/>
      <c r="BB329" s="9"/>
      <c r="BC329" s="9"/>
      <c r="BD329" s="9"/>
      <c r="BE329" s="75">
        <f>IF(N329="základní",J329,0)</f>
        <v>0</v>
      </c>
      <c r="BF329" s="75">
        <f>IF(N329="snížená",J329,0)</f>
        <v>0</v>
      </c>
      <c r="BG329" s="75">
        <f>IF(N329="zákl. přenesená",J329,0)</f>
        <v>0</v>
      </c>
      <c r="BH329" s="75">
        <f>IF(N329="sníž. přenesená",J329,0)</f>
        <v>0</v>
      </c>
      <c r="BI329" s="75">
        <f>IF(N329="nulová",J329,0)</f>
        <v>0</v>
      </c>
      <c r="BJ329" s="2" t="s">
        <v>39</v>
      </c>
      <c r="BK329" s="75">
        <f>ROUND(I329*H329,2)</f>
        <v>0</v>
      </c>
      <c r="BL329" s="2" t="s">
        <v>192</v>
      </c>
      <c r="BM329" s="74" t="s">
        <v>528</v>
      </c>
    </row>
    <row r="330" spans="1:65" ht="15.75" customHeight="1" x14ac:dyDescent="0.2">
      <c r="A330" s="9"/>
      <c r="B330" s="10"/>
      <c r="C330" s="9"/>
      <c r="D330" s="76" t="s">
        <v>89</v>
      </c>
      <c r="E330" s="9"/>
      <c r="F330" s="77" t="s">
        <v>529</v>
      </c>
      <c r="G330" s="9"/>
      <c r="H330" s="9"/>
      <c r="I330" s="103"/>
      <c r="J330" s="103"/>
      <c r="K330" s="103"/>
      <c r="L330" s="10"/>
      <c r="M330" s="78"/>
      <c r="N330" s="9"/>
      <c r="O330" s="9"/>
      <c r="P330" s="9"/>
      <c r="Q330" s="9"/>
      <c r="R330" s="9"/>
      <c r="S330" s="9"/>
      <c r="T330" s="17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2" t="s">
        <v>89</v>
      </c>
      <c r="AU330" s="2" t="s">
        <v>41</v>
      </c>
      <c r="AV330" s="9"/>
      <c r="AW330" s="9"/>
      <c r="AX330" s="9"/>
      <c r="AY330" s="9"/>
      <c r="AZ330" s="9"/>
      <c r="BA330" s="9"/>
      <c r="BB330" s="9"/>
      <c r="BC330" s="9"/>
      <c r="BD330" s="9"/>
      <c r="BE330" s="9"/>
      <c r="BF330" s="9"/>
      <c r="BG330" s="9"/>
      <c r="BH330" s="9"/>
      <c r="BI330" s="9"/>
      <c r="BJ330" s="9"/>
      <c r="BK330" s="9"/>
      <c r="BL330" s="9"/>
      <c r="BM330" s="9"/>
    </row>
    <row r="331" spans="1:65" ht="15.75" customHeight="1" x14ac:dyDescent="0.2">
      <c r="A331" s="9"/>
      <c r="B331" s="10"/>
      <c r="C331" s="9"/>
      <c r="D331" s="79" t="s">
        <v>91</v>
      </c>
      <c r="E331" s="9"/>
      <c r="F331" s="80" t="s">
        <v>530</v>
      </c>
      <c r="G331" s="9"/>
      <c r="H331" s="9"/>
      <c r="I331" s="103"/>
      <c r="J331" s="103"/>
      <c r="K331" s="103"/>
      <c r="L331" s="10"/>
      <c r="M331" s="78"/>
      <c r="N331" s="9"/>
      <c r="O331" s="9"/>
      <c r="P331" s="9"/>
      <c r="Q331" s="9"/>
      <c r="R331" s="9"/>
      <c r="S331" s="9"/>
      <c r="T331" s="17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  <c r="AT331" s="2" t="s">
        <v>91</v>
      </c>
      <c r="AU331" s="2" t="s">
        <v>41</v>
      </c>
      <c r="AV331" s="9"/>
      <c r="AW331" s="9"/>
      <c r="AX331" s="9"/>
      <c r="AY331" s="9"/>
      <c r="AZ331" s="9"/>
      <c r="BA331" s="9"/>
      <c r="BB331" s="9"/>
      <c r="BC331" s="9"/>
      <c r="BD331" s="9"/>
      <c r="BE331" s="9"/>
      <c r="BF331" s="9"/>
      <c r="BG331" s="9"/>
      <c r="BH331" s="9"/>
      <c r="BI331" s="9"/>
      <c r="BJ331" s="9"/>
      <c r="BK331" s="9"/>
      <c r="BL331" s="9"/>
      <c r="BM331" s="9"/>
    </row>
    <row r="332" spans="1:65" ht="16.5" customHeight="1" x14ac:dyDescent="0.2">
      <c r="A332" s="9"/>
      <c r="B332" s="10"/>
      <c r="C332" s="65" t="s">
        <v>531</v>
      </c>
      <c r="D332" s="65" t="s">
        <v>83</v>
      </c>
      <c r="E332" s="66" t="s">
        <v>532</v>
      </c>
      <c r="F332" s="67" t="s">
        <v>533</v>
      </c>
      <c r="G332" s="68" t="s">
        <v>86</v>
      </c>
      <c r="H332" s="69">
        <v>83.92</v>
      </c>
      <c r="I332" s="108"/>
      <c r="J332" s="108">
        <f>ROUND(I332*H332,2)</f>
        <v>0</v>
      </c>
      <c r="K332" s="109"/>
      <c r="L332" s="10"/>
      <c r="M332" s="70" t="s">
        <v>6</v>
      </c>
      <c r="N332" s="71" t="s">
        <v>25</v>
      </c>
      <c r="O332" s="72">
        <v>0.105</v>
      </c>
      <c r="P332" s="72">
        <f>O332*H332</f>
        <v>8.8116000000000003</v>
      </c>
      <c r="Q332" s="72">
        <v>0</v>
      </c>
      <c r="R332" s="72">
        <f>Q332*H332</f>
        <v>0</v>
      </c>
      <c r="S332" s="72">
        <v>2.5000000000000001E-3</v>
      </c>
      <c r="T332" s="73">
        <f>S332*H332</f>
        <v>0.20980000000000001</v>
      </c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74" t="s">
        <v>192</v>
      </c>
      <c r="AS332" s="9"/>
      <c r="AT332" s="74" t="s">
        <v>83</v>
      </c>
      <c r="AU332" s="74" t="s">
        <v>41</v>
      </c>
      <c r="AV332" s="9"/>
      <c r="AW332" s="9"/>
      <c r="AX332" s="9"/>
      <c r="AY332" s="2" t="s">
        <v>80</v>
      </c>
      <c r="AZ332" s="9"/>
      <c r="BA332" s="9"/>
      <c r="BB332" s="9"/>
      <c r="BC332" s="9"/>
      <c r="BD332" s="9"/>
      <c r="BE332" s="75">
        <f>IF(N332="základní",J332,0)</f>
        <v>0</v>
      </c>
      <c r="BF332" s="75">
        <f>IF(N332="snížená",J332,0)</f>
        <v>0</v>
      </c>
      <c r="BG332" s="75">
        <f>IF(N332="zákl. přenesená",J332,0)</f>
        <v>0</v>
      </c>
      <c r="BH332" s="75">
        <f>IF(N332="sníž. přenesená",J332,0)</f>
        <v>0</v>
      </c>
      <c r="BI332" s="75">
        <f>IF(N332="nulová",J332,0)</f>
        <v>0</v>
      </c>
      <c r="BJ332" s="2" t="s">
        <v>39</v>
      </c>
      <c r="BK332" s="75">
        <f>ROUND(I332*H332,2)</f>
        <v>0</v>
      </c>
      <c r="BL332" s="2" t="s">
        <v>192</v>
      </c>
      <c r="BM332" s="74" t="s">
        <v>534</v>
      </c>
    </row>
    <row r="333" spans="1:65" ht="15.75" customHeight="1" x14ac:dyDescent="0.2">
      <c r="A333" s="9"/>
      <c r="B333" s="10"/>
      <c r="C333" s="9"/>
      <c r="D333" s="76" t="s">
        <v>89</v>
      </c>
      <c r="E333" s="9"/>
      <c r="F333" s="77" t="s">
        <v>535</v>
      </c>
      <c r="G333" s="9"/>
      <c r="H333" s="9"/>
      <c r="I333" s="103"/>
      <c r="J333" s="103"/>
      <c r="K333" s="103"/>
      <c r="L333" s="10"/>
      <c r="M333" s="78"/>
      <c r="N333" s="9"/>
      <c r="O333" s="9"/>
      <c r="P333" s="9"/>
      <c r="Q333" s="9"/>
      <c r="R333" s="9"/>
      <c r="S333" s="9"/>
      <c r="T333" s="17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  <c r="AT333" s="2" t="s">
        <v>89</v>
      </c>
      <c r="AU333" s="2" t="s">
        <v>41</v>
      </c>
      <c r="AV333" s="9"/>
      <c r="AW333" s="9"/>
      <c r="AX333" s="9"/>
      <c r="AY333" s="9"/>
      <c r="AZ333" s="9"/>
      <c r="BA333" s="9"/>
      <c r="BB333" s="9"/>
      <c r="BC333" s="9"/>
      <c r="BD333" s="9"/>
      <c r="BE333" s="9"/>
      <c r="BF333" s="9"/>
      <c r="BG333" s="9"/>
      <c r="BH333" s="9"/>
      <c r="BI333" s="9"/>
      <c r="BJ333" s="9"/>
      <c r="BK333" s="9"/>
      <c r="BL333" s="9"/>
      <c r="BM333" s="9"/>
    </row>
    <row r="334" spans="1:65" ht="15.75" customHeight="1" x14ac:dyDescent="0.2">
      <c r="A334" s="9"/>
      <c r="B334" s="10"/>
      <c r="C334" s="9"/>
      <c r="D334" s="79" t="s">
        <v>91</v>
      </c>
      <c r="E334" s="9"/>
      <c r="F334" s="80" t="s">
        <v>536</v>
      </c>
      <c r="G334" s="9"/>
      <c r="H334" s="9"/>
      <c r="I334" s="103"/>
      <c r="J334" s="103"/>
      <c r="K334" s="103"/>
      <c r="L334" s="10"/>
      <c r="M334" s="78"/>
      <c r="N334" s="9"/>
      <c r="O334" s="9"/>
      <c r="P334" s="9"/>
      <c r="Q334" s="9"/>
      <c r="R334" s="9"/>
      <c r="S334" s="9"/>
      <c r="T334" s="17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  <c r="AT334" s="2" t="s">
        <v>91</v>
      </c>
      <c r="AU334" s="2" t="s">
        <v>41</v>
      </c>
      <c r="AV334" s="9"/>
      <c r="AW334" s="9"/>
      <c r="AX334" s="9"/>
      <c r="AY334" s="9"/>
      <c r="AZ334" s="9"/>
      <c r="BA334" s="9"/>
      <c r="BB334" s="9"/>
      <c r="BC334" s="9"/>
      <c r="BD334" s="9"/>
      <c r="BE334" s="9"/>
      <c r="BF334" s="9"/>
      <c r="BG334" s="9"/>
      <c r="BH334" s="9"/>
      <c r="BI334" s="9"/>
      <c r="BJ334" s="9"/>
      <c r="BK334" s="9"/>
      <c r="BL334" s="9"/>
      <c r="BM334" s="9"/>
    </row>
    <row r="335" spans="1:65" ht="16.5" customHeight="1" x14ac:dyDescent="0.2">
      <c r="A335" s="9"/>
      <c r="B335" s="10"/>
      <c r="C335" s="65" t="s">
        <v>537</v>
      </c>
      <c r="D335" s="65" t="s">
        <v>83</v>
      </c>
      <c r="E335" s="66" t="s">
        <v>538</v>
      </c>
      <c r="F335" s="67" t="s">
        <v>539</v>
      </c>
      <c r="G335" s="68" t="s">
        <v>86</v>
      </c>
      <c r="H335" s="69">
        <v>83.92</v>
      </c>
      <c r="I335" s="108"/>
      <c r="J335" s="108">
        <f>ROUND(I335*H335,2)</f>
        <v>0</v>
      </c>
      <c r="K335" s="109"/>
      <c r="L335" s="10"/>
      <c r="M335" s="70" t="s">
        <v>6</v>
      </c>
      <c r="N335" s="71" t="s">
        <v>25</v>
      </c>
      <c r="O335" s="72">
        <v>0.26200000000000001</v>
      </c>
      <c r="P335" s="72">
        <f>O335*H335</f>
        <v>21.98704</v>
      </c>
      <c r="Q335" s="72">
        <v>4.0000000000000002E-4</v>
      </c>
      <c r="R335" s="72">
        <f>Q335*H335</f>
        <v>3.3568000000000001E-2</v>
      </c>
      <c r="S335" s="72">
        <v>0</v>
      </c>
      <c r="T335" s="73">
        <f>S335*H335</f>
        <v>0</v>
      </c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74" t="s">
        <v>192</v>
      </c>
      <c r="AS335" s="9"/>
      <c r="AT335" s="74" t="s">
        <v>83</v>
      </c>
      <c r="AU335" s="74" t="s">
        <v>41</v>
      </c>
      <c r="AV335" s="9"/>
      <c r="AW335" s="9"/>
      <c r="AX335" s="9"/>
      <c r="AY335" s="2" t="s">
        <v>80</v>
      </c>
      <c r="AZ335" s="9"/>
      <c r="BA335" s="9"/>
      <c r="BB335" s="9"/>
      <c r="BC335" s="9"/>
      <c r="BD335" s="9"/>
      <c r="BE335" s="75">
        <f>IF(N335="základní",J335,0)</f>
        <v>0</v>
      </c>
      <c r="BF335" s="75">
        <f>IF(N335="snížená",J335,0)</f>
        <v>0</v>
      </c>
      <c r="BG335" s="75">
        <f>IF(N335="zákl. přenesená",J335,0)</f>
        <v>0</v>
      </c>
      <c r="BH335" s="75">
        <f>IF(N335="sníž. přenesená",J335,0)</f>
        <v>0</v>
      </c>
      <c r="BI335" s="75">
        <f>IF(N335="nulová",J335,0)</f>
        <v>0</v>
      </c>
      <c r="BJ335" s="2" t="s">
        <v>39</v>
      </c>
      <c r="BK335" s="75">
        <f>ROUND(I335*H335,2)</f>
        <v>0</v>
      </c>
      <c r="BL335" s="2" t="s">
        <v>192</v>
      </c>
      <c r="BM335" s="74" t="s">
        <v>540</v>
      </c>
    </row>
    <row r="336" spans="1:65" ht="15.75" customHeight="1" x14ac:dyDescent="0.2">
      <c r="A336" s="9"/>
      <c r="B336" s="10"/>
      <c r="C336" s="9"/>
      <c r="D336" s="76" t="s">
        <v>89</v>
      </c>
      <c r="E336" s="9"/>
      <c r="F336" s="77" t="s">
        <v>541</v>
      </c>
      <c r="G336" s="9"/>
      <c r="H336" s="9"/>
      <c r="I336" s="103"/>
      <c r="J336" s="103"/>
      <c r="K336" s="103"/>
      <c r="L336" s="10"/>
      <c r="M336" s="78"/>
      <c r="N336" s="9"/>
      <c r="O336" s="9"/>
      <c r="P336" s="9"/>
      <c r="Q336" s="9"/>
      <c r="R336" s="9"/>
      <c r="S336" s="9"/>
      <c r="T336" s="17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  <c r="AT336" s="2" t="s">
        <v>89</v>
      </c>
      <c r="AU336" s="2" t="s">
        <v>41</v>
      </c>
      <c r="AV336" s="9"/>
      <c r="AW336" s="9"/>
      <c r="AX336" s="9"/>
      <c r="AY336" s="9"/>
      <c r="AZ336" s="9"/>
      <c r="BA336" s="9"/>
      <c r="BB336" s="9"/>
      <c r="BC336" s="9"/>
      <c r="BD336" s="9"/>
      <c r="BE336" s="9"/>
      <c r="BF336" s="9"/>
      <c r="BG336" s="9"/>
      <c r="BH336" s="9"/>
      <c r="BI336" s="9"/>
      <c r="BJ336" s="9"/>
      <c r="BK336" s="9"/>
      <c r="BL336" s="9"/>
      <c r="BM336" s="9"/>
    </row>
    <row r="337" spans="1:65" ht="15.75" customHeight="1" x14ac:dyDescent="0.2">
      <c r="A337" s="9"/>
      <c r="B337" s="10"/>
      <c r="C337" s="9"/>
      <c r="D337" s="79" t="s">
        <v>91</v>
      </c>
      <c r="E337" s="9"/>
      <c r="F337" s="80" t="s">
        <v>542</v>
      </c>
      <c r="G337" s="9"/>
      <c r="H337" s="9"/>
      <c r="I337" s="103"/>
      <c r="J337" s="103"/>
      <c r="K337" s="103"/>
      <c r="L337" s="10"/>
      <c r="M337" s="78"/>
      <c r="N337" s="9"/>
      <c r="O337" s="9"/>
      <c r="P337" s="9"/>
      <c r="Q337" s="9"/>
      <c r="R337" s="9"/>
      <c r="S337" s="9"/>
      <c r="T337" s="17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  <c r="AT337" s="2" t="s">
        <v>91</v>
      </c>
      <c r="AU337" s="2" t="s">
        <v>41</v>
      </c>
      <c r="AV337" s="9"/>
      <c r="AW337" s="9"/>
      <c r="AX337" s="9"/>
      <c r="AY337" s="9"/>
      <c r="AZ337" s="9"/>
      <c r="BA337" s="9"/>
      <c r="BB337" s="9"/>
      <c r="BC337" s="9"/>
      <c r="BD337" s="9"/>
      <c r="BE337" s="9"/>
      <c r="BF337" s="9"/>
      <c r="BG337" s="9"/>
      <c r="BH337" s="9"/>
      <c r="BI337" s="9"/>
      <c r="BJ337" s="9"/>
      <c r="BK337" s="9"/>
      <c r="BL337" s="9"/>
      <c r="BM337" s="9"/>
    </row>
    <row r="338" spans="1:65" ht="24" customHeight="1" x14ac:dyDescent="0.2">
      <c r="A338" s="9"/>
      <c r="B338" s="10"/>
      <c r="C338" s="88" t="s">
        <v>543</v>
      </c>
      <c r="D338" s="88" t="s">
        <v>219</v>
      </c>
      <c r="E338" s="89" t="s">
        <v>544</v>
      </c>
      <c r="F338" s="90" t="s">
        <v>545</v>
      </c>
      <c r="G338" s="91" t="s">
        <v>86</v>
      </c>
      <c r="H338" s="92">
        <v>92.311999999999998</v>
      </c>
      <c r="I338" s="111"/>
      <c r="J338" s="111">
        <f>ROUND(I338*H338,2)</f>
        <v>0</v>
      </c>
      <c r="K338" s="112"/>
      <c r="L338" s="93"/>
      <c r="M338" s="94" t="s">
        <v>6</v>
      </c>
      <c r="N338" s="95" t="s">
        <v>25</v>
      </c>
      <c r="O338" s="72">
        <v>0</v>
      </c>
      <c r="P338" s="72">
        <f>O338*H338</f>
        <v>0</v>
      </c>
      <c r="Q338" s="72">
        <v>2.98E-3</v>
      </c>
      <c r="R338" s="72">
        <f>Q338*H338</f>
        <v>0.27508976000000002</v>
      </c>
      <c r="S338" s="72">
        <v>0</v>
      </c>
      <c r="T338" s="73">
        <f>S338*H338</f>
        <v>0</v>
      </c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74" t="s">
        <v>222</v>
      </c>
      <c r="AS338" s="9"/>
      <c r="AT338" s="74" t="s">
        <v>219</v>
      </c>
      <c r="AU338" s="74" t="s">
        <v>41</v>
      </c>
      <c r="AV338" s="9"/>
      <c r="AW338" s="9"/>
      <c r="AX338" s="9"/>
      <c r="AY338" s="2" t="s">
        <v>80</v>
      </c>
      <c r="AZ338" s="9"/>
      <c r="BA338" s="9"/>
      <c r="BB338" s="9"/>
      <c r="BC338" s="9"/>
      <c r="BD338" s="9"/>
      <c r="BE338" s="75">
        <f>IF(N338="základní",J338,0)</f>
        <v>0</v>
      </c>
      <c r="BF338" s="75">
        <f>IF(N338="snížená",J338,0)</f>
        <v>0</v>
      </c>
      <c r="BG338" s="75">
        <f>IF(N338="zákl. přenesená",J338,0)</f>
        <v>0</v>
      </c>
      <c r="BH338" s="75">
        <f>IF(N338="sníž. přenesená",J338,0)</f>
        <v>0</v>
      </c>
      <c r="BI338" s="75">
        <f>IF(N338="nulová",J338,0)</f>
        <v>0</v>
      </c>
      <c r="BJ338" s="2" t="s">
        <v>39</v>
      </c>
      <c r="BK338" s="75">
        <f>ROUND(I338*H338,2)</f>
        <v>0</v>
      </c>
      <c r="BL338" s="2" t="s">
        <v>192</v>
      </c>
      <c r="BM338" s="74" t="s">
        <v>546</v>
      </c>
    </row>
    <row r="339" spans="1:65" ht="15.75" customHeight="1" x14ac:dyDescent="0.2">
      <c r="A339" s="9"/>
      <c r="B339" s="10"/>
      <c r="C339" s="9"/>
      <c r="D339" s="76" t="s">
        <v>89</v>
      </c>
      <c r="E339" s="9"/>
      <c r="F339" s="77" t="s">
        <v>545</v>
      </c>
      <c r="G339" s="9"/>
      <c r="H339" s="9"/>
      <c r="I339" s="103"/>
      <c r="J339" s="103"/>
      <c r="K339" s="103"/>
      <c r="L339" s="10"/>
      <c r="M339" s="78"/>
      <c r="N339" s="9"/>
      <c r="O339" s="9"/>
      <c r="P339" s="9"/>
      <c r="Q339" s="9"/>
      <c r="R339" s="9"/>
      <c r="S339" s="9"/>
      <c r="T339" s="17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2" t="s">
        <v>89</v>
      </c>
      <c r="AU339" s="2" t="s">
        <v>41</v>
      </c>
      <c r="AV339" s="9"/>
      <c r="AW339" s="9"/>
      <c r="AX339" s="9"/>
      <c r="AY339" s="9"/>
      <c r="AZ339" s="9"/>
      <c r="BA339" s="9"/>
      <c r="BB339" s="9"/>
      <c r="BC339" s="9"/>
      <c r="BD339" s="9"/>
      <c r="BE339" s="9"/>
      <c r="BF339" s="9"/>
      <c r="BG339" s="9"/>
      <c r="BH339" s="9"/>
      <c r="BI339" s="9"/>
      <c r="BJ339" s="9"/>
      <c r="BK339" s="9"/>
      <c r="BL339" s="9"/>
      <c r="BM339" s="9"/>
    </row>
    <row r="340" spans="1:65" ht="15.75" customHeight="1" x14ac:dyDescent="0.2">
      <c r="A340" s="81"/>
      <c r="B340" s="82"/>
      <c r="C340" s="81"/>
      <c r="D340" s="76" t="s">
        <v>98</v>
      </c>
      <c r="E340" s="81"/>
      <c r="F340" s="84" t="s">
        <v>547</v>
      </c>
      <c r="G340" s="81"/>
      <c r="H340" s="85">
        <v>92.311999999999998</v>
      </c>
      <c r="I340" s="110"/>
      <c r="J340" s="110"/>
      <c r="K340" s="110"/>
      <c r="L340" s="82"/>
      <c r="M340" s="86"/>
      <c r="N340" s="81"/>
      <c r="O340" s="81"/>
      <c r="P340" s="81"/>
      <c r="Q340" s="81"/>
      <c r="R340" s="81"/>
      <c r="S340" s="81"/>
      <c r="T340" s="87"/>
      <c r="U340" s="81"/>
      <c r="V340" s="81"/>
      <c r="W340" s="81"/>
      <c r="X340" s="81"/>
      <c r="Y340" s="81"/>
      <c r="Z340" s="81"/>
      <c r="AA340" s="81"/>
      <c r="AB340" s="81"/>
      <c r="AC340" s="81"/>
      <c r="AD340" s="81"/>
      <c r="AE340" s="81"/>
      <c r="AF340" s="81"/>
      <c r="AG340" s="81"/>
      <c r="AH340" s="81"/>
      <c r="AI340" s="81"/>
      <c r="AJ340" s="81"/>
      <c r="AK340" s="81"/>
      <c r="AL340" s="81"/>
      <c r="AM340" s="81"/>
      <c r="AN340" s="81"/>
      <c r="AO340" s="81"/>
      <c r="AP340" s="81"/>
      <c r="AQ340" s="81"/>
      <c r="AR340" s="81"/>
      <c r="AS340" s="81"/>
      <c r="AT340" s="83" t="s">
        <v>98</v>
      </c>
      <c r="AU340" s="83" t="s">
        <v>41</v>
      </c>
      <c r="AV340" s="81" t="s">
        <v>41</v>
      </c>
      <c r="AW340" s="81" t="s">
        <v>0</v>
      </c>
      <c r="AX340" s="81" t="s">
        <v>39</v>
      </c>
      <c r="AY340" s="83" t="s">
        <v>80</v>
      </c>
      <c r="AZ340" s="81"/>
      <c r="BA340" s="81"/>
      <c r="BB340" s="81"/>
      <c r="BC340" s="81"/>
      <c r="BD340" s="81"/>
      <c r="BE340" s="81"/>
      <c r="BF340" s="81"/>
      <c r="BG340" s="81"/>
      <c r="BH340" s="81"/>
      <c r="BI340" s="81"/>
      <c r="BJ340" s="81"/>
      <c r="BK340" s="81"/>
      <c r="BL340" s="81"/>
      <c r="BM340" s="81"/>
    </row>
    <row r="341" spans="1:65" ht="16.5" customHeight="1" x14ac:dyDescent="0.2">
      <c r="A341" s="9"/>
      <c r="B341" s="10"/>
      <c r="C341" s="65" t="s">
        <v>548</v>
      </c>
      <c r="D341" s="65" t="s">
        <v>83</v>
      </c>
      <c r="E341" s="66" t="s">
        <v>549</v>
      </c>
      <c r="F341" s="67" t="s">
        <v>550</v>
      </c>
      <c r="G341" s="68" t="s">
        <v>120</v>
      </c>
      <c r="H341" s="69">
        <v>41.41</v>
      </c>
      <c r="I341" s="108"/>
      <c r="J341" s="108">
        <f>ROUND(I341*H341,2)</f>
        <v>0</v>
      </c>
      <c r="K341" s="109"/>
      <c r="L341" s="10"/>
      <c r="M341" s="70" t="s">
        <v>6</v>
      </c>
      <c r="N341" s="71" t="s">
        <v>25</v>
      </c>
      <c r="O341" s="72">
        <v>3.5000000000000003E-2</v>
      </c>
      <c r="P341" s="72">
        <f>O341*H341</f>
        <v>1.4493499999999999</v>
      </c>
      <c r="Q341" s="72">
        <v>0</v>
      </c>
      <c r="R341" s="72">
        <f>Q341*H341</f>
        <v>0</v>
      </c>
      <c r="S341" s="72">
        <v>2.9999999999999997E-4</v>
      </c>
      <c r="T341" s="73">
        <f>S341*H341</f>
        <v>1.2422999999999998E-2</v>
      </c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74" t="s">
        <v>192</v>
      </c>
      <c r="AS341" s="9"/>
      <c r="AT341" s="74" t="s">
        <v>83</v>
      </c>
      <c r="AU341" s="74" t="s">
        <v>41</v>
      </c>
      <c r="AV341" s="9"/>
      <c r="AW341" s="9"/>
      <c r="AX341" s="9"/>
      <c r="AY341" s="2" t="s">
        <v>80</v>
      </c>
      <c r="AZ341" s="9"/>
      <c r="BA341" s="9"/>
      <c r="BB341" s="9"/>
      <c r="BC341" s="9"/>
      <c r="BD341" s="9"/>
      <c r="BE341" s="75">
        <f>IF(N341="základní",J341,0)</f>
        <v>0</v>
      </c>
      <c r="BF341" s="75">
        <f>IF(N341="snížená",J341,0)</f>
        <v>0</v>
      </c>
      <c r="BG341" s="75">
        <f>IF(N341="zákl. přenesená",J341,0)</f>
        <v>0</v>
      </c>
      <c r="BH341" s="75">
        <f>IF(N341="sníž. přenesená",J341,0)</f>
        <v>0</v>
      </c>
      <c r="BI341" s="75">
        <f>IF(N341="nulová",J341,0)</f>
        <v>0</v>
      </c>
      <c r="BJ341" s="2" t="s">
        <v>39</v>
      </c>
      <c r="BK341" s="75">
        <f>ROUND(I341*H341,2)</f>
        <v>0</v>
      </c>
      <c r="BL341" s="2" t="s">
        <v>192</v>
      </c>
      <c r="BM341" s="74" t="s">
        <v>551</v>
      </c>
    </row>
    <row r="342" spans="1:65" ht="15.75" customHeight="1" x14ac:dyDescent="0.2">
      <c r="A342" s="9"/>
      <c r="B342" s="10"/>
      <c r="C342" s="9"/>
      <c r="D342" s="76" t="s">
        <v>89</v>
      </c>
      <c r="E342" s="9"/>
      <c r="F342" s="77" t="s">
        <v>552</v>
      </c>
      <c r="G342" s="9"/>
      <c r="H342" s="9"/>
      <c r="I342" s="103"/>
      <c r="J342" s="103"/>
      <c r="K342" s="103"/>
      <c r="L342" s="10"/>
      <c r="M342" s="78"/>
      <c r="N342" s="9"/>
      <c r="O342" s="9"/>
      <c r="P342" s="9"/>
      <c r="Q342" s="9"/>
      <c r="R342" s="9"/>
      <c r="S342" s="9"/>
      <c r="T342" s="17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2" t="s">
        <v>89</v>
      </c>
      <c r="AU342" s="2" t="s">
        <v>41</v>
      </c>
      <c r="AV342" s="9"/>
      <c r="AW342" s="9"/>
      <c r="AX342" s="9"/>
      <c r="AY342" s="9"/>
      <c r="AZ342" s="9"/>
      <c r="BA342" s="9"/>
      <c r="BB342" s="9"/>
      <c r="BC342" s="9"/>
      <c r="BD342" s="9"/>
      <c r="BE342" s="9"/>
      <c r="BF342" s="9"/>
      <c r="BG342" s="9"/>
      <c r="BH342" s="9"/>
      <c r="BI342" s="9"/>
      <c r="BJ342" s="9"/>
      <c r="BK342" s="9"/>
      <c r="BL342" s="9"/>
      <c r="BM342" s="9"/>
    </row>
    <row r="343" spans="1:65" ht="15.75" customHeight="1" x14ac:dyDescent="0.2">
      <c r="A343" s="9"/>
      <c r="B343" s="10"/>
      <c r="C343" s="9"/>
      <c r="D343" s="79" t="s">
        <v>91</v>
      </c>
      <c r="E343" s="9"/>
      <c r="F343" s="80" t="s">
        <v>553</v>
      </c>
      <c r="G343" s="9"/>
      <c r="H343" s="9"/>
      <c r="I343" s="103"/>
      <c r="J343" s="103"/>
      <c r="K343" s="103"/>
      <c r="L343" s="10"/>
      <c r="M343" s="78"/>
      <c r="N343" s="9"/>
      <c r="O343" s="9"/>
      <c r="P343" s="9"/>
      <c r="Q343" s="9"/>
      <c r="R343" s="9"/>
      <c r="S343" s="9"/>
      <c r="T343" s="17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2" t="s">
        <v>91</v>
      </c>
      <c r="AU343" s="2" t="s">
        <v>41</v>
      </c>
      <c r="AV343" s="9"/>
      <c r="AW343" s="9"/>
      <c r="AX343" s="9"/>
      <c r="AY343" s="9"/>
      <c r="AZ343" s="9"/>
      <c r="BA343" s="9"/>
      <c r="BB343" s="9"/>
      <c r="BC343" s="9"/>
      <c r="BD343" s="9"/>
      <c r="BE343" s="9"/>
      <c r="BF343" s="9"/>
      <c r="BG343" s="9"/>
      <c r="BH343" s="9"/>
      <c r="BI343" s="9"/>
      <c r="BJ343" s="9"/>
      <c r="BK343" s="9"/>
      <c r="BL343" s="9"/>
      <c r="BM343" s="9"/>
    </row>
    <row r="344" spans="1:65" ht="16.5" customHeight="1" x14ac:dyDescent="0.2">
      <c r="A344" s="9"/>
      <c r="B344" s="10"/>
      <c r="C344" s="65" t="s">
        <v>554</v>
      </c>
      <c r="D344" s="65" t="s">
        <v>83</v>
      </c>
      <c r="E344" s="66" t="s">
        <v>555</v>
      </c>
      <c r="F344" s="67" t="s">
        <v>556</v>
      </c>
      <c r="G344" s="68" t="s">
        <v>120</v>
      </c>
      <c r="H344" s="69">
        <v>43</v>
      </c>
      <c r="I344" s="108"/>
      <c r="J344" s="108">
        <f>ROUND(I344*H344,2)</f>
        <v>0</v>
      </c>
      <c r="K344" s="109"/>
      <c r="L344" s="10"/>
      <c r="M344" s="70" t="s">
        <v>6</v>
      </c>
      <c r="N344" s="71" t="s">
        <v>25</v>
      </c>
      <c r="O344" s="72">
        <v>0.115</v>
      </c>
      <c r="P344" s="72">
        <f>O344*H344</f>
        <v>4.9450000000000003</v>
      </c>
      <c r="Q344" s="72">
        <v>1.0000000000000001E-5</v>
      </c>
      <c r="R344" s="72">
        <f>Q344*H344</f>
        <v>4.3000000000000004E-4</v>
      </c>
      <c r="S344" s="72">
        <v>0</v>
      </c>
      <c r="T344" s="73">
        <f>S344*H344</f>
        <v>0</v>
      </c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74" t="s">
        <v>192</v>
      </c>
      <c r="AS344" s="9"/>
      <c r="AT344" s="74" t="s">
        <v>83</v>
      </c>
      <c r="AU344" s="74" t="s">
        <v>41</v>
      </c>
      <c r="AV344" s="9"/>
      <c r="AW344" s="9"/>
      <c r="AX344" s="9"/>
      <c r="AY344" s="2" t="s">
        <v>80</v>
      </c>
      <c r="AZ344" s="9"/>
      <c r="BA344" s="9"/>
      <c r="BB344" s="9"/>
      <c r="BC344" s="9"/>
      <c r="BD344" s="9"/>
      <c r="BE344" s="75">
        <f>IF(N344="základní",J344,0)</f>
        <v>0</v>
      </c>
      <c r="BF344" s="75">
        <f>IF(N344="snížená",J344,0)</f>
        <v>0</v>
      </c>
      <c r="BG344" s="75">
        <f>IF(N344="zákl. přenesená",J344,0)</f>
        <v>0</v>
      </c>
      <c r="BH344" s="75">
        <f>IF(N344="sníž. přenesená",J344,0)</f>
        <v>0</v>
      </c>
      <c r="BI344" s="75">
        <f>IF(N344="nulová",J344,0)</f>
        <v>0</v>
      </c>
      <c r="BJ344" s="2" t="s">
        <v>39</v>
      </c>
      <c r="BK344" s="75">
        <f>ROUND(I344*H344,2)</f>
        <v>0</v>
      </c>
      <c r="BL344" s="2" t="s">
        <v>192</v>
      </c>
      <c r="BM344" s="74" t="s">
        <v>557</v>
      </c>
    </row>
    <row r="345" spans="1:65" ht="15.75" customHeight="1" x14ac:dyDescent="0.2">
      <c r="A345" s="9"/>
      <c r="B345" s="10"/>
      <c r="C345" s="9"/>
      <c r="D345" s="76" t="s">
        <v>89</v>
      </c>
      <c r="E345" s="9"/>
      <c r="F345" s="77" t="s">
        <v>558</v>
      </c>
      <c r="G345" s="9"/>
      <c r="H345" s="9"/>
      <c r="I345" s="103"/>
      <c r="J345" s="103"/>
      <c r="K345" s="103"/>
      <c r="L345" s="10"/>
      <c r="M345" s="78"/>
      <c r="N345" s="9"/>
      <c r="O345" s="9"/>
      <c r="P345" s="9"/>
      <c r="Q345" s="9"/>
      <c r="R345" s="9"/>
      <c r="S345" s="9"/>
      <c r="T345" s="17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2" t="s">
        <v>89</v>
      </c>
      <c r="AU345" s="2" t="s">
        <v>41</v>
      </c>
      <c r="AV345" s="9"/>
      <c r="AW345" s="9"/>
      <c r="AX345" s="9"/>
      <c r="AY345" s="9"/>
      <c r="AZ345" s="9"/>
      <c r="BA345" s="9"/>
      <c r="BB345" s="9"/>
      <c r="BC345" s="9"/>
      <c r="BD345" s="9"/>
      <c r="BE345" s="9"/>
      <c r="BF345" s="9"/>
      <c r="BG345" s="9"/>
      <c r="BH345" s="9"/>
      <c r="BI345" s="9"/>
      <c r="BJ345" s="9"/>
      <c r="BK345" s="9"/>
      <c r="BL345" s="9"/>
      <c r="BM345" s="9"/>
    </row>
    <row r="346" spans="1:65" ht="15.75" customHeight="1" x14ac:dyDescent="0.2">
      <c r="A346" s="9"/>
      <c r="B346" s="10"/>
      <c r="C346" s="9"/>
      <c r="D346" s="79" t="s">
        <v>91</v>
      </c>
      <c r="E346" s="9"/>
      <c r="F346" s="80" t="s">
        <v>559</v>
      </c>
      <c r="G346" s="9"/>
      <c r="H346" s="9"/>
      <c r="I346" s="103"/>
      <c r="J346" s="103"/>
      <c r="K346" s="103"/>
      <c r="L346" s="10"/>
      <c r="M346" s="78"/>
      <c r="N346" s="9"/>
      <c r="O346" s="9"/>
      <c r="P346" s="9"/>
      <c r="Q346" s="9"/>
      <c r="R346" s="9"/>
      <c r="S346" s="9"/>
      <c r="T346" s="17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2" t="s">
        <v>91</v>
      </c>
      <c r="AU346" s="2" t="s">
        <v>41</v>
      </c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</row>
    <row r="347" spans="1:65" ht="16.5" customHeight="1" x14ac:dyDescent="0.2">
      <c r="A347" s="9"/>
      <c r="B347" s="10"/>
      <c r="C347" s="88" t="s">
        <v>560</v>
      </c>
      <c r="D347" s="88" t="s">
        <v>219</v>
      </c>
      <c r="E347" s="89" t="s">
        <v>561</v>
      </c>
      <c r="F347" s="90" t="s">
        <v>562</v>
      </c>
      <c r="G347" s="91" t="s">
        <v>120</v>
      </c>
      <c r="H347" s="92">
        <v>43.86</v>
      </c>
      <c r="I347" s="111"/>
      <c r="J347" s="111">
        <f>ROUND(I347*H347,2)</f>
        <v>0</v>
      </c>
      <c r="K347" s="112"/>
      <c r="L347" s="93"/>
      <c r="M347" s="94" t="s">
        <v>6</v>
      </c>
      <c r="N347" s="95" t="s">
        <v>25</v>
      </c>
      <c r="O347" s="72">
        <v>0</v>
      </c>
      <c r="P347" s="72">
        <f>O347*H347</f>
        <v>0</v>
      </c>
      <c r="Q347" s="72">
        <v>3.5E-4</v>
      </c>
      <c r="R347" s="72">
        <f>Q347*H347</f>
        <v>1.5351E-2</v>
      </c>
      <c r="S347" s="72">
        <v>0</v>
      </c>
      <c r="T347" s="73">
        <f>S347*H347</f>
        <v>0</v>
      </c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74" t="s">
        <v>222</v>
      </c>
      <c r="AS347" s="9"/>
      <c r="AT347" s="74" t="s">
        <v>219</v>
      </c>
      <c r="AU347" s="74" t="s">
        <v>41</v>
      </c>
      <c r="AV347" s="9"/>
      <c r="AW347" s="9"/>
      <c r="AX347" s="9"/>
      <c r="AY347" s="2" t="s">
        <v>80</v>
      </c>
      <c r="AZ347" s="9"/>
      <c r="BA347" s="9"/>
      <c r="BB347" s="9"/>
      <c r="BC347" s="9"/>
      <c r="BD347" s="9"/>
      <c r="BE347" s="75">
        <f>IF(N347="základní",J347,0)</f>
        <v>0</v>
      </c>
      <c r="BF347" s="75">
        <f>IF(N347="snížená",J347,0)</f>
        <v>0</v>
      </c>
      <c r="BG347" s="75">
        <f>IF(N347="zákl. přenesená",J347,0)</f>
        <v>0</v>
      </c>
      <c r="BH347" s="75">
        <f>IF(N347="sníž. přenesená",J347,0)</f>
        <v>0</v>
      </c>
      <c r="BI347" s="75">
        <f>IF(N347="nulová",J347,0)</f>
        <v>0</v>
      </c>
      <c r="BJ347" s="2" t="s">
        <v>39</v>
      </c>
      <c r="BK347" s="75">
        <f>ROUND(I347*H347,2)</f>
        <v>0</v>
      </c>
      <c r="BL347" s="2" t="s">
        <v>192</v>
      </c>
      <c r="BM347" s="74" t="s">
        <v>563</v>
      </c>
    </row>
    <row r="348" spans="1:65" ht="15.75" customHeight="1" x14ac:dyDescent="0.2">
      <c r="A348" s="9"/>
      <c r="B348" s="10"/>
      <c r="C348" s="9"/>
      <c r="D348" s="76" t="s">
        <v>89</v>
      </c>
      <c r="E348" s="9"/>
      <c r="F348" s="77" t="s">
        <v>562</v>
      </c>
      <c r="G348" s="9"/>
      <c r="H348" s="9"/>
      <c r="I348" s="103"/>
      <c r="J348" s="103"/>
      <c r="K348" s="103"/>
      <c r="L348" s="10"/>
      <c r="M348" s="78"/>
      <c r="N348" s="9"/>
      <c r="O348" s="9"/>
      <c r="P348" s="9"/>
      <c r="Q348" s="9"/>
      <c r="R348" s="9"/>
      <c r="S348" s="9"/>
      <c r="T348" s="17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  <c r="AT348" s="2" t="s">
        <v>89</v>
      </c>
      <c r="AU348" s="2" t="s">
        <v>41</v>
      </c>
      <c r="AV348" s="9"/>
      <c r="AW348" s="9"/>
      <c r="AX348" s="9"/>
      <c r="AY348" s="9"/>
      <c r="AZ348" s="9"/>
      <c r="BA348" s="9"/>
      <c r="BB348" s="9"/>
      <c r="BC348" s="9"/>
      <c r="BD348" s="9"/>
      <c r="BE348" s="9"/>
      <c r="BF348" s="9"/>
      <c r="BG348" s="9"/>
      <c r="BH348" s="9"/>
      <c r="BI348" s="9"/>
      <c r="BJ348" s="9"/>
      <c r="BK348" s="9"/>
      <c r="BL348" s="9"/>
      <c r="BM348" s="9"/>
    </row>
    <row r="349" spans="1:65" ht="15.75" customHeight="1" x14ac:dyDescent="0.2">
      <c r="A349" s="81"/>
      <c r="B349" s="82"/>
      <c r="C349" s="81"/>
      <c r="D349" s="76" t="s">
        <v>98</v>
      </c>
      <c r="E349" s="81"/>
      <c r="F349" s="84" t="s">
        <v>564</v>
      </c>
      <c r="G349" s="81"/>
      <c r="H349" s="85">
        <v>43.86</v>
      </c>
      <c r="I349" s="110"/>
      <c r="J349" s="110"/>
      <c r="K349" s="110"/>
      <c r="L349" s="82"/>
      <c r="M349" s="86"/>
      <c r="N349" s="81"/>
      <c r="O349" s="81"/>
      <c r="P349" s="81"/>
      <c r="Q349" s="81"/>
      <c r="R349" s="81"/>
      <c r="S349" s="81"/>
      <c r="T349" s="87"/>
      <c r="U349" s="81"/>
      <c r="V349" s="81"/>
      <c r="W349" s="81"/>
      <c r="X349" s="81"/>
      <c r="Y349" s="81"/>
      <c r="Z349" s="81"/>
      <c r="AA349" s="81"/>
      <c r="AB349" s="81"/>
      <c r="AC349" s="81"/>
      <c r="AD349" s="81"/>
      <c r="AE349" s="81"/>
      <c r="AF349" s="81"/>
      <c r="AG349" s="81"/>
      <c r="AH349" s="81"/>
      <c r="AI349" s="81"/>
      <c r="AJ349" s="81"/>
      <c r="AK349" s="81"/>
      <c r="AL349" s="81"/>
      <c r="AM349" s="81"/>
      <c r="AN349" s="81"/>
      <c r="AO349" s="81"/>
      <c r="AP349" s="81"/>
      <c r="AQ349" s="81"/>
      <c r="AR349" s="81"/>
      <c r="AS349" s="81"/>
      <c r="AT349" s="83" t="s">
        <v>98</v>
      </c>
      <c r="AU349" s="83" t="s">
        <v>41</v>
      </c>
      <c r="AV349" s="81" t="s">
        <v>41</v>
      </c>
      <c r="AW349" s="81" t="s">
        <v>0</v>
      </c>
      <c r="AX349" s="81" t="s">
        <v>39</v>
      </c>
      <c r="AY349" s="83" t="s">
        <v>80</v>
      </c>
      <c r="AZ349" s="81"/>
      <c r="BA349" s="81"/>
      <c r="BB349" s="81"/>
      <c r="BC349" s="81"/>
      <c r="BD349" s="81"/>
      <c r="BE349" s="81"/>
      <c r="BF349" s="81"/>
      <c r="BG349" s="81"/>
      <c r="BH349" s="81"/>
      <c r="BI349" s="81"/>
      <c r="BJ349" s="81"/>
      <c r="BK349" s="81"/>
      <c r="BL349" s="81"/>
      <c r="BM349" s="81"/>
    </row>
    <row r="350" spans="1:65" ht="16.5" customHeight="1" x14ac:dyDescent="0.2">
      <c r="A350" s="9"/>
      <c r="B350" s="10"/>
      <c r="C350" s="65" t="s">
        <v>565</v>
      </c>
      <c r="D350" s="65" t="s">
        <v>83</v>
      </c>
      <c r="E350" s="66" t="s">
        <v>566</v>
      </c>
      <c r="F350" s="67" t="s">
        <v>567</v>
      </c>
      <c r="G350" s="68" t="s">
        <v>120</v>
      </c>
      <c r="H350" s="69">
        <v>39</v>
      </c>
      <c r="I350" s="108"/>
      <c r="J350" s="108">
        <f>ROUND(I350*H350,2)</f>
        <v>0</v>
      </c>
      <c r="K350" s="109"/>
      <c r="L350" s="10"/>
      <c r="M350" s="70" t="s">
        <v>6</v>
      </c>
      <c r="N350" s="71" t="s">
        <v>25</v>
      </c>
      <c r="O350" s="72">
        <v>5.5E-2</v>
      </c>
      <c r="P350" s="72">
        <f>O350*H350</f>
        <v>2.145</v>
      </c>
      <c r="Q350" s="72">
        <v>0</v>
      </c>
      <c r="R350" s="72">
        <f>Q350*H350</f>
        <v>0</v>
      </c>
      <c r="S350" s="72">
        <v>0</v>
      </c>
      <c r="T350" s="73">
        <f>S350*H350</f>
        <v>0</v>
      </c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74" t="s">
        <v>192</v>
      </c>
      <c r="AS350" s="9"/>
      <c r="AT350" s="74" t="s">
        <v>83</v>
      </c>
      <c r="AU350" s="74" t="s">
        <v>41</v>
      </c>
      <c r="AV350" s="9"/>
      <c r="AW350" s="9"/>
      <c r="AX350" s="9"/>
      <c r="AY350" s="2" t="s">
        <v>80</v>
      </c>
      <c r="AZ350" s="9"/>
      <c r="BA350" s="9"/>
      <c r="BB350" s="9"/>
      <c r="BC350" s="9"/>
      <c r="BD350" s="9"/>
      <c r="BE350" s="75">
        <f>IF(N350="základní",J350,0)</f>
        <v>0</v>
      </c>
      <c r="BF350" s="75">
        <f>IF(N350="snížená",J350,0)</f>
        <v>0</v>
      </c>
      <c r="BG350" s="75">
        <f>IF(N350="zákl. přenesená",J350,0)</f>
        <v>0</v>
      </c>
      <c r="BH350" s="75">
        <f>IF(N350="sníž. přenesená",J350,0)</f>
        <v>0</v>
      </c>
      <c r="BI350" s="75">
        <f>IF(N350="nulová",J350,0)</f>
        <v>0</v>
      </c>
      <c r="BJ350" s="2" t="s">
        <v>39</v>
      </c>
      <c r="BK350" s="75">
        <f>ROUND(I350*H350,2)</f>
        <v>0</v>
      </c>
      <c r="BL350" s="2" t="s">
        <v>192</v>
      </c>
      <c r="BM350" s="74" t="s">
        <v>568</v>
      </c>
    </row>
    <row r="351" spans="1:65" ht="15.75" customHeight="1" x14ac:dyDescent="0.2">
      <c r="A351" s="9"/>
      <c r="B351" s="10"/>
      <c r="C351" s="9"/>
      <c r="D351" s="76" t="s">
        <v>89</v>
      </c>
      <c r="E351" s="9"/>
      <c r="F351" s="77" t="s">
        <v>569</v>
      </c>
      <c r="G351" s="9"/>
      <c r="H351" s="9"/>
      <c r="I351" s="103"/>
      <c r="J351" s="103"/>
      <c r="K351" s="103"/>
      <c r="L351" s="10"/>
      <c r="M351" s="78"/>
      <c r="N351" s="9"/>
      <c r="O351" s="9"/>
      <c r="P351" s="9"/>
      <c r="Q351" s="9"/>
      <c r="R351" s="9"/>
      <c r="S351" s="9"/>
      <c r="T351" s="17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  <c r="AT351" s="2" t="s">
        <v>89</v>
      </c>
      <c r="AU351" s="2" t="s">
        <v>41</v>
      </c>
      <c r="AV351" s="9"/>
      <c r="AW351" s="9"/>
      <c r="AX351" s="9"/>
      <c r="AY351" s="9"/>
      <c r="AZ351" s="9"/>
      <c r="BA351" s="9"/>
      <c r="BB351" s="9"/>
      <c r="BC351" s="9"/>
      <c r="BD351" s="9"/>
      <c r="BE351" s="9"/>
      <c r="BF351" s="9"/>
      <c r="BG351" s="9"/>
      <c r="BH351" s="9"/>
      <c r="BI351" s="9"/>
      <c r="BJ351" s="9"/>
      <c r="BK351" s="9"/>
      <c r="BL351" s="9"/>
      <c r="BM351" s="9"/>
    </row>
    <row r="352" spans="1:65" ht="15.75" customHeight="1" x14ac:dyDescent="0.2">
      <c r="A352" s="9"/>
      <c r="B352" s="10"/>
      <c r="C352" s="9"/>
      <c r="D352" s="79" t="s">
        <v>91</v>
      </c>
      <c r="E352" s="9"/>
      <c r="F352" s="80" t="s">
        <v>570</v>
      </c>
      <c r="G352" s="9"/>
      <c r="H352" s="9"/>
      <c r="I352" s="103"/>
      <c r="J352" s="103"/>
      <c r="K352" s="103"/>
      <c r="L352" s="10"/>
      <c r="M352" s="78"/>
      <c r="N352" s="9"/>
      <c r="O352" s="9"/>
      <c r="P352" s="9"/>
      <c r="Q352" s="9"/>
      <c r="R352" s="9"/>
      <c r="S352" s="9"/>
      <c r="T352" s="17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  <c r="AT352" s="2" t="s">
        <v>91</v>
      </c>
      <c r="AU352" s="2" t="s">
        <v>41</v>
      </c>
      <c r="AV352" s="9"/>
      <c r="AW352" s="9"/>
      <c r="AX352" s="9"/>
      <c r="AY352" s="9"/>
      <c r="AZ352" s="9"/>
      <c r="BA352" s="9"/>
      <c r="BB352" s="9"/>
      <c r="BC352" s="9"/>
      <c r="BD352" s="9"/>
      <c r="BE352" s="9"/>
      <c r="BF352" s="9"/>
      <c r="BG352" s="9"/>
      <c r="BH352" s="9"/>
      <c r="BI352" s="9"/>
      <c r="BJ352" s="9"/>
      <c r="BK352" s="9"/>
      <c r="BL352" s="9"/>
      <c r="BM352" s="9"/>
    </row>
    <row r="353" spans="1:65" ht="16.5" customHeight="1" x14ac:dyDescent="0.2">
      <c r="A353" s="9"/>
      <c r="B353" s="10"/>
      <c r="C353" s="88" t="s">
        <v>571</v>
      </c>
      <c r="D353" s="88" t="s">
        <v>219</v>
      </c>
      <c r="E353" s="89" t="s">
        <v>572</v>
      </c>
      <c r="F353" s="90" t="s">
        <v>573</v>
      </c>
      <c r="G353" s="91" t="s">
        <v>120</v>
      </c>
      <c r="H353" s="92">
        <v>39.78</v>
      </c>
      <c r="I353" s="111"/>
      <c r="J353" s="111">
        <f>ROUND(I353*H353,2)</f>
        <v>0</v>
      </c>
      <c r="K353" s="112"/>
      <c r="L353" s="93"/>
      <c r="M353" s="94" t="s">
        <v>6</v>
      </c>
      <c r="N353" s="95" t="s">
        <v>25</v>
      </c>
      <c r="O353" s="72">
        <v>0</v>
      </c>
      <c r="P353" s="72">
        <f>O353*H353</f>
        <v>0</v>
      </c>
      <c r="Q353" s="72">
        <v>5.0000000000000002E-5</v>
      </c>
      <c r="R353" s="72">
        <f>Q353*H353</f>
        <v>1.9890000000000003E-3</v>
      </c>
      <c r="S353" s="72">
        <v>0</v>
      </c>
      <c r="T353" s="73">
        <f>S353*H353</f>
        <v>0</v>
      </c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74" t="s">
        <v>222</v>
      </c>
      <c r="AS353" s="9"/>
      <c r="AT353" s="74" t="s">
        <v>219</v>
      </c>
      <c r="AU353" s="74" t="s">
        <v>41</v>
      </c>
      <c r="AV353" s="9"/>
      <c r="AW353" s="9"/>
      <c r="AX353" s="9"/>
      <c r="AY353" s="2" t="s">
        <v>80</v>
      </c>
      <c r="AZ353" s="9"/>
      <c r="BA353" s="9"/>
      <c r="BB353" s="9"/>
      <c r="BC353" s="9"/>
      <c r="BD353" s="9"/>
      <c r="BE353" s="75">
        <f>IF(N353="základní",J353,0)</f>
        <v>0</v>
      </c>
      <c r="BF353" s="75">
        <f>IF(N353="snížená",J353,0)</f>
        <v>0</v>
      </c>
      <c r="BG353" s="75">
        <f>IF(N353="zákl. přenesená",J353,0)</f>
        <v>0</v>
      </c>
      <c r="BH353" s="75">
        <f>IF(N353="sníž. přenesená",J353,0)</f>
        <v>0</v>
      </c>
      <c r="BI353" s="75">
        <f>IF(N353="nulová",J353,0)</f>
        <v>0</v>
      </c>
      <c r="BJ353" s="2" t="s">
        <v>39</v>
      </c>
      <c r="BK353" s="75">
        <f>ROUND(I353*H353,2)</f>
        <v>0</v>
      </c>
      <c r="BL353" s="2" t="s">
        <v>192</v>
      </c>
      <c r="BM353" s="74" t="s">
        <v>574</v>
      </c>
    </row>
    <row r="354" spans="1:65" ht="15.75" customHeight="1" x14ac:dyDescent="0.2">
      <c r="A354" s="9"/>
      <c r="B354" s="10"/>
      <c r="C354" s="9"/>
      <c r="D354" s="76" t="s">
        <v>89</v>
      </c>
      <c r="E354" s="9"/>
      <c r="F354" s="77" t="s">
        <v>573</v>
      </c>
      <c r="G354" s="9"/>
      <c r="H354" s="9"/>
      <c r="I354" s="103"/>
      <c r="J354" s="103"/>
      <c r="K354" s="103"/>
      <c r="L354" s="10"/>
      <c r="M354" s="78"/>
      <c r="N354" s="9"/>
      <c r="O354" s="9"/>
      <c r="P354" s="9"/>
      <c r="Q354" s="9"/>
      <c r="R354" s="9"/>
      <c r="S354" s="9"/>
      <c r="T354" s="17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  <c r="AT354" s="2" t="s">
        <v>89</v>
      </c>
      <c r="AU354" s="2" t="s">
        <v>41</v>
      </c>
      <c r="AV354" s="9"/>
      <c r="AW354" s="9"/>
      <c r="AX354" s="9"/>
      <c r="AY354" s="9"/>
      <c r="AZ354" s="9"/>
      <c r="BA354" s="9"/>
      <c r="BB354" s="9"/>
      <c r="BC354" s="9"/>
      <c r="BD354" s="9"/>
      <c r="BE354" s="9"/>
      <c r="BF354" s="9"/>
      <c r="BG354" s="9"/>
      <c r="BH354" s="9"/>
      <c r="BI354" s="9"/>
      <c r="BJ354" s="9"/>
      <c r="BK354" s="9"/>
      <c r="BL354" s="9"/>
      <c r="BM354" s="9"/>
    </row>
    <row r="355" spans="1:65" ht="15.75" customHeight="1" x14ac:dyDescent="0.2">
      <c r="A355" s="81"/>
      <c r="B355" s="82"/>
      <c r="C355" s="81"/>
      <c r="D355" s="76" t="s">
        <v>98</v>
      </c>
      <c r="E355" s="81"/>
      <c r="F355" s="84" t="s">
        <v>575</v>
      </c>
      <c r="G355" s="81"/>
      <c r="H355" s="85">
        <v>39.78</v>
      </c>
      <c r="I355" s="110"/>
      <c r="J355" s="110"/>
      <c r="K355" s="110"/>
      <c r="L355" s="82"/>
      <c r="M355" s="86"/>
      <c r="N355" s="81"/>
      <c r="O355" s="81"/>
      <c r="P355" s="81"/>
      <c r="Q355" s="81"/>
      <c r="R355" s="81"/>
      <c r="S355" s="81"/>
      <c r="T355" s="87"/>
      <c r="U355" s="81"/>
      <c r="V355" s="81"/>
      <c r="W355" s="81"/>
      <c r="X355" s="81"/>
      <c r="Y355" s="81"/>
      <c r="Z355" s="81"/>
      <c r="AA355" s="81"/>
      <c r="AB355" s="81"/>
      <c r="AC355" s="81"/>
      <c r="AD355" s="81"/>
      <c r="AE355" s="81"/>
      <c r="AF355" s="81"/>
      <c r="AG355" s="81"/>
      <c r="AH355" s="81"/>
      <c r="AI355" s="81"/>
      <c r="AJ355" s="81"/>
      <c r="AK355" s="81"/>
      <c r="AL355" s="81"/>
      <c r="AM355" s="81"/>
      <c r="AN355" s="81"/>
      <c r="AO355" s="81"/>
      <c r="AP355" s="81"/>
      <c r="AQ355" s="81"/>
      <c r="AR355" s="81"/>
      <c r="AS355" s="81"/>
      <c r="AT355" s="83" t="s">
        <v>98</v>
      </c>
      <c r="AU355" s="83" t="s">
        <v>41</v>
      </c>
      <c r="AV355" s="81" t="s">
        <v>41</v>
      </c>
      <c r="AW355" s="81" t="s">
        <v>0</v>
      </c>
      <c r="AX355" s="81" t="s">
        <v>39</v>
      </c>
      <c r="AY355" s="83" t="s">
        <v>80</v>
      </c>
      <c r="AZ355" s="81"/>
      <c r="BA355" s="81"/>
      <c r="BB355" s="81"/>
      <c r="BC355" s="81"/>
      <c r="BD355" s="81"/>
      <c r="BE355" s="81"/>
      <c r="BF355" s="81"/>
      <c r="BG355" s="81"/>
      <c r="BH355" s="81"/>
      <c r="BI355" s="81"/>
      <c r="BJ355" s="81"/>
      <c r="BK355" s="81"/>
      <c r="BL355" s="81"/>
      <c r="BM355" s="81"/>
    </row>
    <row r="356" spans="1:65" ht="16.5" customHeight="1" x14ac:dyDescent="0.2">
      <c r="A356" s="9"/>
      <c r="B356" s="10"/>
      <c r="C356" s="65" t="s">
        <v>576</v>
      </c>
      <c r="D356" s="65" t="s">
        <v>83</v>
      </c>
      <c r="E356" s="66" t="s">
        <v>577</v>
      </c>
      <c r="F356" s="67" t="s">
        <v>567</v>
      </c>
      <c r="G356" s="68" t="s">
        <v>578</v>
      </c>
      <c r="H356" s="69">
        <v>2</v>
      </c>
      <c r="I356" s="108"/>
      <c r="J356" s="108">
        <f>ROUND(I356*H356,2)</f>
        <v>0</v>
      </c>
      <c r="K356" s="109" t="s">
        <v>6</v>
      </c>
      <c r="L356" s="10"/>
      <c r="M356" s="70" t="s">
        <v>6</v>
      </c>
      <c r="N356" s="71" t="s">
        <v>25</v>
      </c>
      <c r="O356" s="72">
        <v>5.5E-2</v>
      </c>
      <c r="P356" s="72">
        <f>O356*H356</f>
        <v>0.11</v>
      </c>
      <c r="Q356" s="72">
        <v>0</v>
      </c>
      <c r="R356" s="72">
        <f>Q356*H356</f>
        <v>0</v>
      </c>
      <c r="S356" s="72">
        <v>0</v>
      </c>
      <c r="T356" s="73">
        <f>S356*H356</f>
        <v>0</v>
      </c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74" t="s">
        <v>192</v>
      </c>
      <c r="AS356" s="9"/>
      <c r="AT356" s="74" t="s">
        <v>83</v>
      </c>
      <c r="AU356" s="74" t="s">
        <v>41</v>
      </c>
      <c r="AV356" s="9"/>
      <c r="AW356" s="9"/>
      <c r="AX356" s="9"/>
      <c r="AY356" s="2" t="s">
        <v>80</v>
      </c>
      <c r="AZ356" s="9"/>
      <c r="BA356" s="9"/>
      <c r="BB356" s="9"/>
      <c r="BC356" s="9"/>
      <c r="BD356" s="9"/>
      <c r="BE356" s="75">
        <f>IF(N356="základní",J356,0)</f>
        <v>0</v>
      </c>
      <c r="BF356" s="75">
        <f>IF(N356="snížená",J356,0)</f>
        <v>0</v>
      </c>
      <c r="BG356" s="75">
        <f>IF(N356="zákl. přenesená",J356,0)</f>
        <v>0</v>
      </c>
      <c r="BH356" s="75">
        <f>IF(N356="sníž. přenesená",J356,0)</f>
        <v>0</v>
      </c>
      <c r="BI356" s="75">
        <f>IF(N356="nulová",J356,0)</f>
        <v>0</v>
      </c>
      <c r="BJ356" s="2" t="s">
        <v>39</v>
      </c>
      <c r="BK356" s="75">
        <f>ROUND(I356*H356,2)</f>
        <v>0</v>
      </c>
      <c r="BL356" s="2" t="s">
        <v>192</v>
      </c>
      <c r="BM356" s="74" t="s">
        <v>579</v>
      </c>
    </row>
    <row r="357" spans="1:65" ht="15.75" customHeight="1" x14ac:dyDescent="0.2">
      <c r="A357" s="9"/>
      <c r="B357" s="10"/>
      <c r="C357" s="9"/>
      <c r="D357" s="76" t="s">
        <v>89</v>
      </c>
      <c r="E357" s="9"/>
      <c r="F357" s="77" t="s">
        <v>580</v>
      </c>
      <c r="G357" s="9"/>
      <c r="H357" s="9"/>
      <c r="I357" s="103"/>
      <c r="J357" s="103"/>
      <c r="K357" s="103"/>
      <c r="L357" s="10"/>
      <c r="M357" s="78"/>
      <c r="N357" s="9"/>
      <c r="O357" s="9"/>
      <c r="P357" s="9"/>
      <c r="Q357" s="9"/>
      <c r="R357" s="9"/>
      <c r="S357" s="9"/>
      <c r="T357" s="17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  <c r="AT357" s="2" t="s">
        <v>89</v>
      </c>
      <c r="AU357" s="2" t="s">
        <v>41</v>
      </c>
      <c r="AV357" s="9"/>
      <c r="AW357" s="9"/>
      <c r="AX357" s="9"/>
      <c r="AY357" s="9"/>
      <c r="AZ357" s="9"/>
      <c r="BA357" s="9"/>
      <c r="BB357" s="9"/>
      <c r="BC357" s="9"/>
      <c r="BD357" s="9"/>
      <c r="BE357" s="9"/>
      <c r="BF357" s="9"/>
      <c r="BG357" s="9"/>
      <c r="BH357" s="9"/>
      <c r="BI357" s="9"/>
      <c r="BJ357" s="9"/>
      <c r="BK357" s="9"/>
      <c r="BL357" s="9"/>
      <c r="BM357" s="9"/>
    </row>
    <row r="358" spans="1:65" ht="16.5" customHeight="1" x14ac:dyDescent="0.2">
      <c r="A358" s="9"/>
      <c r="B358" s="10"/>
      <c r="C358" s="88" t="s">
        <v>581</v>
      </c>
      <c r="D358" s="88" t="s">
        <v>219</v>
      </c>
      <c r="E358" s="89" t="s">
        <v>582</v>
      </c>
      <c r="F358" s="90" t="s">
        <v>583</v>
      </c>
      <c r="G358" s="91" t="s">
        <v>214</v>
      </c>
      <c r="H358" s="92">
        <v>2</v>
      </c>
      <c r="I358" s="111"/>
      <c r="J358" s="111">
        <f>ROUND(I358*H358,2)</f>
        <v>0</v>
      </c>
      <c r="K358" s="112" t="s">
        <v>6</v>
      </c>
      <c r="L358" s="93"/>
      <c r="M358" s="94" t="s">
        <v>6</v>
      </c>
      <c r="N358" s="95" t="s">
        <v>25</v>
      </c>
      <c r="O358" s="72">
        <v>0</v>
      </c>
      <c r="P358" s="72">
        <f>O358*H358</f>
        <v>0</v>
      </c>
      <c r="Q358" s="72">
        <v>3.0000000000000001E-5</v>
      </c>
      <c r="R358" s="72">
        <f>Q358*H358</f>
        <v>6.0000000000000002E-5</v>
      </c>
      <c r="S358" s="72">
        <v>0</v>
      </c>
      <c r="T358" s="73">
        <f>S358*H358</f>
        <v>0</v>
      </c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74" t="s">
        <v>222</v>
      </c>
      <c r="AS358" s="9"/>
      <c r="AT358" s="74" t="s">
        <v>219</v>
      </c>
      <c r="AU358" s="74" t="s">
        <v>41</v>
      </c>
      <c r="AV358" s="9"/>
      <c r="AW358" s="9"/>
      <c r="AX358" s="9"/>
      <c r="AY358" s="2" t="s">
        <v>80</v>
      </c>
      <c r="AZ358" s="9"/>
      <c r="BA358" s="9"/>
      <c r="BB358" s="9"/>
      <c r="BC358" s="9"/>
      <c r="BD358" s="9"/>
      <c r="BE358" s="75">
        <f>IF(N358="základní",J358,0)</f>
        <v>0</v>
      </c>
      <c r="BF358" s="75">
        <f>IF(N358="snížená",J358,0)</f>
        <v>0</v>
      </c>
      <c r="BG358" s="75">
        <f>IF(N358="zákl. přenesená",J358,0)</f>
        <v>0</v>
      </c>
      <c r="BH358" s="75">
        <f>IF(N358="sníž. přenesená",J358,0)</f>
        <v>0</v>
      </c>
      <c r="BI358" s="75">
        <f>IF(N358="nulová",J358,0)</f>
        <v>0</v>
      </c>
      <c r="BJ358" s="2" t="s">
        <v>39</v>
      </c>
      <c r="BK358" s="75">
        <f>ROUND(I358*H358,2)</f>
        <v>0</v>
      </c>
      <c r="BL358" s="2" t="s">
        <v>192</v>
      </c>
      <c r="BM358" s="74" t="s">
        <v>584</v>
      </c>
    </row>
    <row r="359" spans="1:65" ht="15.75" customHeight="1" x14ac:dyDescent="0.2">
      <c r="A359" s="9"/>
      <c r="B359" s="10"/>
      <c r="C359" s="9"/>
      <c r="D359" s="76" t="s">
        <v>89</v>
      </c>
      <c r="E359" s="9"/>
      <c r="F359" s="77" t="s">
        <v>583</v>
      </c>
      <c r="G359" s="9"/>
      <c r="H359" s="9"/>
      <c r="I359" s="103"/>
      <c r="J359" s="103"/>
      <c r="K359" s="103"/>
      <c r="L359" s="10"/>
      <c r="M359" s="78"/>
      <c r="N359" s="9"/>
      <c r="O359" s="9"/>
      <c r="P359" s="9"/>
      <c r="Q359" s="9"/>
      <c r="R359" s="9"/>
      <c r="S359" s="9"/>
      <c r="T359" s="17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  <c r="AT359" s="2" t="s">
        <v>89</v>
      </c>
      <c r="AU359" s="2" t="s">
        <v>41</v>
      </c>
      <c r="AV359" s="9"/>
      <c r="AW359" s="9"/>
      <c r="AX359" s="9"/>
      <c r="AY359" s="9"/>
      <c r="AZ359" s="9"/>
      <c r="BA359" s="9"/>
      <c r="BB359" s="9"/>
      <c r="BC359" s="9"/>
      <c r="BD359" s="9"/>
      <c r="BE359" s="9"/>
      <c r="BF359" s="9"/>
      <c r="BG359" s="9"/>
      <c r="BH359" s="9"/>
      <c r="BI359" s="9"/>
      <c r="BJ359" s="9"/>
      <c r="BK359" s="9"/>
      <c r="BL359" s="9"/>
      <c r="BM359" s="9"/>
    </row>
    <row r="360" spans="1:65" ht="16.5" customHeight="1" x14ac:dyDescent="0.2">
      <c r="A360" s="9"/>
      <c r="B360" s="10"/>
      <c r="C360" s="65" t="s">
        <v>585</v>
      </c>
      <c r="D360" s="65" t="s">
        <v>83</v>
      </c>
      <c r="E360" s="66" t="s">
        <v>586</v>
      </c>
      <c r="F360" s="67" t="s">
        <v>587</v>
      </c>
      <c r="G360" s="68" t="s">
        <v>145</v>
      </c>
      <c r="H360" s="69">
        <v>0.71099999999999997</v>
      </c>
      <c r="I360" s="108"/>
      <c r="J360" s="108">
        <f>ROUND(I360*H360,2)</f>
        <v>0</v>
      </c>
      <c r="K360" s="109"/>
      <c r="L360" s="10"/>
      <c r="M360" s="70" t="s">
        <v>6</v>
      </c>
      <c r="N360" s="71" t="s">
        <v>25</v>
      </c>
      <c r="O360" s="72">
        <v>2.774</v>
      </c>
      <c r="P360" s="72">
        <f>O360*H360</f>
        <v>1.9723139999999999</v>
      </c>
      <c r="Q360" s="72">
        <v>0</v>
      </c>
      <c r="R360" s="72">
        <f>Q360*H360</f>
        <v>0</v>
      </c>
      <c r="S360" s="72">
        <v>0</v>
      </c>
      <c r="T360" s="73">
        <f>S360*H360</f>
        <v>0</v>
      </c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74" t="s">
        <v>192</v>
      </c>
      <c r="AS360" s="9"/>
      <c r="AT360" s="74" t="s">
        <v>83</v>
      </c>
      <c r="AU360" s="74" t="s">
        <v>41</v>
      </c>
      <c r="AV360" s="9"/>
      <c r="AW360" s="9"/>
      <c r="AX360" s="9"/>
      <c r="AY360" s="2" t="s">
        <v>80</v>
      </c>
      <c r="AZ360" s="9"/>
      <c r="BA360" s="9"/>
      <c r="BB360" s="9"/>
      <c r="BC360" s="9"/>
      <c r="BD360" s="9"/>
      <c r="BE360" s="75">
        <f>IF(N360="základní",J360,0)</f>
        <v>0</v>
      </c>
      <c r="BF360" s="75">
        <f>IF(N360="snížená",J360,0)</f>
        <v>0</v>
      </c>
      <c r="BG360" s="75">
        <f>IF(N360="zákl. přenesená",J360,0)</f>
        <v>0</v>
      </c>
      <c r="BH360" s="75">
        <f>IF(N360="sníž. přenesená",J360,0)</f>
        <v>0</v>
      </c>
      <c r="BI360" s="75">
        <f>IF(N360="nulová",J360,0)</f>
        <v>0</v>
      </c>
      <c r="BJ360" s="2" t="s">
        <v>39</v>
      </c>
      <c r="BK360" s="75">
        <f>ROUND(I360*H360,2)</f>
        <v>0</v>
      </c>
      <c r="BL360" s="2" t="s">
        <v>192</v>
      </c>
      <c r="BM360" s="74" t="s">
        <v>588</v>
      </c>
    </row>
    <row r="361" spans="1:65" ht="15.75" customHeight="1" x14ac:dyDescent="0.2">
      <c r="A361" s="9"/>
      <c r="B361" s="10"/>
      <c r="C361" s="9"/>
      <c r="D361" s="76" t="s">
        <v>89</v>
      </c>
      <c r="E361" s="9"/>
      <c r="F361" s="77" t="s">
        <v>589</v>
      </c>
      <c r="G361" s="9"/>
      <c r="H361" s="9"/>
      <c r="I361" s="103"/>
      <c r="J361" s="103"/>
      <c r="K361" s="103"/>
      <c r="L361" s="10"/>
      <c r="M361" s="78"/>
      <c r="N361" s="9"/>
      <c r="O361" s="9"/>
      <c r="P361" s="9"/>
      <c r="Q361" s="9"/>
      <c r="R361" s="9"/>
      <c r="S361" s="9"/>
      <c r="T361" s="17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  <c r="AS361" s="9"/>
      <c r="AT361" s="2" t="s">
        <v>89</v>
      </c>
      <c r="AU361" s="2" t="s">
        <v>41</v>
      </c>
      <c r="AV361" s="9"/>
      <c r="AW361" s="9"/>
      <c r="AX361" s="9"/>
      <c r="AY361" s="9"/>
      <c r="AZ361" s="9"/>
      <c r="BA361" s="9"/>
      <c r="BB361" s="9"/>
      <c r="BC361" s="9"/>
      <c r="BD361" s="9"/>
      <c r="BE361" s="9"/>
      <c r="BF361" s="9"/>
      <c r="BG361" s="9"/>
      <c r="BH361" s="9"/>
      <c r="BI361" s="9"/>
      <c r="BJ361" s="9"/>
      <c r="BK361" s="9"/>
      <c r="BL361" s="9"/>
      <c r="BM361" s="9"/>
    </row>
    <row r="362" spans="1:65" ht="15.75" customHeight="1" x14ac:dyDescent="0.2">
      <c r="A362" s="9"/>
      <c r="B362" s="10"/>
      <c r="C362" s="9"/>
      <c r="D362" s="79" t="s">
        <v>91</v>
      </c>
      <c r="E362" s="9"/>
      <c r="F362" s="80" t="s">
        <v>590</v>
      </c>
      <c r="G362" s="9"/>
      <c r="H362" s="9"/>
      <c r="I362" s="103"/>
      <c r="J362" s="103"/>
      <c r="K362" s="103"/>
      <c r="L362" s="10"/>
      <c r="M362" s="78"/>
      <c r="N362" s="9"/>
      <c r="O362" s="9"/>
      <c r="P362" s="9"/>
      <c r="Q362" s="9"/>
      <c r="R362" s="9"/>
      <c r="S362" s="9"/>
      <c r="T362" s="17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  <c r="AT362" s="2" t="s">
        <v>91</v>
      </c>
      <c r="AU362" s="2" t="s">
        <v>41</v>
      </c>
      <c r="AV362" s="9"/>
      <c r="AW362" s="9"/>
      <c r="AX362" s="9"/>
      <c r="AY362" s="9"/>
      <c r="AZ362" s="9"/>
      <c r="BA362" s="9"/>
      <c r="BB362" s="9"/>
      <c r="BC362" s="9"/>
      <c r="BD362" s="9"/>
      <c r="BE362" s="9"/>
      <c r="BF362" s="9"/>
      <c r="BG362" s="9"/>
      <c r="BH362" s="9"/>
      <c r="BI362" s="9"/>
      <c r="BJ362" s="9"/>
      <c r="BK362" s="9"/>
      <c r="BL362" s="9"/>
      <c r="BM362" s="9"/>
    </row>
    <row r="363" spans="1:65" ht="21.75" customHeight="1" x14ac:dyDescent="0.2">
      <c r="A363" s="9"/>
      <c r="B363" s="10"/>
      <c r="C363" s="65" t="s">
        <v>591</v>
      </c>
      <c r="D363" s="65" t="s">
        <v>83</v>
      </c>
      <c r="E363" s="66" t="s">
        <v>592</v>
      </c>
      <c r="F363" s="67" t="s">
        <v>593</v>
      </c>
      <c r="G363" s="68" t="s">
        <v>145</v>
      </c>
      <c r="H363" s="69">
        <v>1.4219999999999999</v>
      </c>
      <c r="I363" s="108"/>
      <c r="J363" s="108">
        <f>ROUND(I363*H363,2)</f>
        <v>0</v>
      </c>
      <c r="K363" s="109"/>
      <c r="L363" s="10"/>
      <c r="M363" s="70" t="s">
        <v>6</v>
      </c>
      <c r="N363" s="71" t="s">
        <v>25</v>
      </c>
      <c r="O363" s="72">
        <v>0.35899999999999999</v>
      </c>
      <c r="P363" s="72">
        <f>O363*H363</f>
        <v>0.51049800000000001</v>
      </c>
      <c r="Q363" s="72">
        <v>0</v>
      </c>
      <c r="R363" s="72">
        <f>Q363*H363</f>
        <v>0</v>
      </c>
      <c r="S363" s="72">
        <v>0</v>
      </c>
      <c r="T363" s="73">
        <f>S363*H363</f>
        <v>0</v>
      </c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74" t="s">
        <v>192</v>
      </c>
      <c r="AS363" s="9"/>
      <c r="AT363" s="74" t="s">
        <v>83</v>
      </c>
      <c r="AU363" s="74" t="s">
        <v>41</v>
      </c>
      <c r="AV363" s="9"/>
      <c r="AW363" s="9"/>
      <c r="AX363" s="9"/>
      <c r="AY363" s="2" t="s">
        <v>80</v>
      </c>
      <c r="AZ363" s="9"/>
      <c r="BA363" s="9"/>
      <c r="BB363" s="9"/>
      <c r="BC363" s="9"/>
      <c r="BD363" s="9"/>
      <c r="BE363" s="75">
        <f>IF(N363="základní",J363,0)</f>
        <v>0</v>
      </c>
      <c r="BF363" s="75">
        <f>IF(N363="snížená",J363,0)</f>
        <v>0</v>
      </c>
      <c r="BG363" s="75">
        <f>IF(N363="zákl. přenesená",J363,0)</f>
        <v>0</v>
      </c>
      <c r="BH363" s="75">
        <f>IF(N363="sníž. přenesená",J363,0)</f>
        <v>0</v>
      </c>
      <c r="BI363" s="75">
        <f>IF(N363="nulová",J363,0)</f>
        <v>0</v>
      </c>
      <c r="BJ363" s="2" t="s">
        <v>39</v>
      </c>
      <c r="BK363" s="75">
        <f>ROUND(I363*H363,2)</f>
        <v>0</v>
      </c>
      <c r="BL363" s="2" t="s">
        <v>192</v>
      </c>
      <c r="BM363" s="74" t="s">
        <v>594</v>
      </c>
    </row>
    <row r="364" spans="1:65" ht="15.75" customHeight="1" x14ac:dyDescent="0.2">
      <c r="A364" s="9"/>
      <c r="B364" s="10"/>
      <c r="C364" s="9"/>
      <c r="D364" s="76" t="s">
        <v>89</v>
      </c>
      <c r="E364" s="9"/>
      <c r="F364" s="77" t="s">
        <v>595</v>
      </c>
      <c r="G364" s="9"/>
      <c r="H364" s="9"/>
      <c r="I364" s="103"/>
      <c r="J364" s="103"/>
      <c r="K364" s="103"/>
      <c r="L364" s="10"/>
      <c r="M364" s="78"/>
      <c r="N364" s="9"/>
      <c r="O364" s="9"/>
      <c r="P364" s="9"/>
      <c r="Q364" s="9"/>
      <c r="R364" s="9"/>
      <c r="S364" s="9"/>
      <c r="T364" s="17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  <c r="AT364" s="2" t="s">
        <v>89</v>
      </c>
      <c r="AU364" s="2" t="s">
        <v>41</v>
      </c>
      <c r="AV364" s="9"/>
      <c r="AW364" s="9"/>
      <c r="AX364" s="9"/>
      <c r="AY364" s="9"/>
      <c r="AZ364" s="9"/>
      <c r="BA364" s="9"/>
      <c r="BB364" s="9"/>
      <c r="BC364" s="9"/>
      <c r="BD364" s="9"/>
      <c r="BE364" s="9"/>
      <c r="BF364" s="9"/>
      <c r="BG364" s="9"/>
      <c r="BH364" s="9"/>
      <c r="BI364" s="9"/>
      <c r="BJ364" s="9"/>
      <c r="BK364" s="9"/>
      <c r="BL364" s="9"/>
      <c r="BM364" s="9"/>
    </row>
    <row r="365" spans="1:65" ht="15.75" customHeight="1" x14ac:dyDescent="0.2">
      <c r="A365" s="9"/>
      <c r="B365" s="10"/>
      <c r="C365" s="9"/>
      <c r="D365" s="79" t="s">
        <v>91</v>
      </c>
      <c r="E365" s="9"/>
      <c r="F365" s="80" t="s">
        <v>596</v>
      </c>
      <c r="G365" s="9"/>
      <c r="H365" s="9"/>
      <c r="I365" s="103"/>
      <c r="J365" s="103"/>
      <c r="K365" s="103"/>
      <c r="L365" s="10"/>
      <c r="M365" s="78"/>
      <c r="N365" s="9"/>
      <c r="O365" s="9"/>
      <c r="P365" s="9"/>
      <c r="Q365" s="9"/>
      <c r="R365" s="9"/>
      <c r="S365" s="9"/>
      <c r="T365" s="17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9"/>
      <c r="AT365" s="2" t="s">
        <v>91</v>
      </c>
      <c r="AU365" s="2" t="s">
        <v>41</v>
      </c>
      <c r="AV365" s="9"/>
      <c r="AW365" s="9"/>
      <c r="AX365" s="9"/>
      <c r="AY365" s="9"/>
      <c r="AZ365" s="9"/>
      <c r="BA365" s="9"/>
      <c r="BB365" s="9"/>
      <c r="BC365" s="9"/>
      <c r="BD365" s="9"/>
      <c r="BE365" s="9"/>
      <c r="BF365" s="9"/>
      <c r="BG365" s="9"/>
      <c r="BH365" s="9"/>
      <c r="BI365" s="9"/>
      <c r="BJ365" s="9"/>
      <c r="BK365" s="9"/>
      <c r="BL365" s="9"/>
      <c r="BM365" s="9"/>
    </row>
    <row r="366" spans="1:65" ht="15.75" customHeight="1" x14ac:dyDescent="0.2">
      <c r="A366" s="81"/>
      <c r="B366" s="82"/>
      <c r="C366" s="81"/>
      <c r="D366" s="76" t="s">
        <v>98</v>
      </c>
      <c r="E366" s="81"/>
      <c r="F366" s="84" t="s">
        <v>597</v>
      </c>
      <c r="G366" s="81"/>
      <c r="H366" s="85">
        <v>1.4219999999999999</v>
      </c>
      <c r="I366" s="110"/>
      <c r="J366" s="110"/>
      <c r="K366" s="110"/>
      <c r="L366" s="82"/>
      <c r="M366" s="86"/>
      <c r="N366" s="81"/>
      <c r="O366" s="81"/>
      <c r="P366" s="81"/>
      <c r="Q366" s="81"/>
      <c r="R366" s="81"/>
      <c r="S366" s="81"/>
      <c r="T366" s="87"/>
      <c r="U366" s="81"/>
      <c r="V366" s="81"/>
      <c r="W366" s="81"/>
      <c r="X366" s="81"/>
      <c r="Y366" s="81"/>
      <c r="Z366" s="81"/>
      <c r="AA366" s="81"/>
      <c r="AB366" s="81"/>
      <c r="AC366" s="81"/>
      <c r="AD366" s="81"/>
      <c r="AE366" s="81"/>
      <c r="AF366" s="81"/>
      <c r="AG366" s="81"/>
      <c r="AH366" s="81"/>
      <c r="AI366" s="81"/>
      <c r="AJ366" s="81"/>
      <c r="AK366" s="81"/>
      <c r="AL366" s="81"/>
      <c r="AM366" s="81"/>
      <c r="AN366" s="81"/>
      <c r="AO366" s="81"/>
      <c r="AP366" s="81"/>
      <c r="AQ366" s="81"/>
      <c r="AR366" s="81"/>
      <c r="AS366" s="81"/>
      <c r="AT366" s="83" t="s">
        <v>98</v>
      </c>
      <c r="AU366" s="83" t="s">
        <v>41</v>
      </c>
      <c r="AV366" s="81" t="s">
        <v>41</v>
      </c>
      <c r="AW366" s="81" t="s">
        <v>0</v>
      </c>
      <c r="AX366" s="81" t="s">
        <v>39</v>
      </c>
      <c r="AY366" s="83" t="s">
        <v>80</v>
      </c>
      <c r="AZ366" s="81"/>
      <c r="BA366" s="81"/>
      <c r="BB366" s="81"/>
      <c r="BC366" s="81"/>
      <c r="BD366" s="81"/>
      <c r="BE366" s="81"/>
      <c r="BF366" s="81"/>
      <c r="BG366" s="81"/>
      <c r="BH366" s="81"/>
      <c r="BI366" s="81"/>
      <c r="BJ366" s="81"/>
      <c r="BK366" s="81"/>
      <c r="BL366" s="81"/>
      <c r="BM366" s="81"/>
    </row>
    <row r="367" spans="1:65" ht="22.5" customHeight="1" x14ac:dyDescent="0.25">
      <c r="A367" s="55"/>
      <c r="B367" s="56"/>
      <c r="C367" s="55"/>
      <c r="D367" s="57" t="s">
        <v>37</v>
      </c>
      <c r="E367" s="64" t="s">
        <v>598</v>
      </c>
      <c r="F367" s="64" t="s">
        <v>599</v>
      </c>
      <c r="G367" s="55"/>
      <c r="H367" s="55"/>
      <c r="I367" s="105"/>
      <c r="J367" s="107">
        <f>BK367</f>
        <v>0</v>
      </c>
      <c r="K367" s="105"/>
      <c r="L367" s="56"/>
      <c r="M367" s="59"/>
      <c r="N367" s="55"/>
      <c r="O367" s="55"/>
      <c r="P367" s="60">
        <f>SUM(P368:P383)</f>
        <v>3.0550509999999997</v>
      </c>
      <c r="Q367" s="55"/>
      <c r="R367" s="60">
        <f>SUM(R368:R383)</f>
        <v>5.919E-2</v>
      </c>
      <c r="S367" s="55"/>
      <c r="T367" s="61">
        <f>SUM(T368:T383)</f>
        <v>0</v>
      </c>
      <c r="U367" s="55"/>
      <c r="V367" s="55"/>
      <c r="W367" s="55"/>
      <c r="X367" s="55"/>
      <c r="Y367" s="55"/>
      <c r="Z367" s="55"/>
      <c r="AA367" s="55"/>
      <c r="AB367" s="55"/>
      <c r="AC367" s="55"/>
      <c r="AD367" s="55"/>
      <c r="AE367" s="55"/>
      <c r="AF367" s="55"/>
      <c r="AG367" s="55"/>
      <c r="AH367" s="55"/>
      <c r="AI367" s="55"/>
      <c r="AJ367" s="55"/>
      <c r="AK367" s="55"/>
      <c r="AL367" s="55"/>
      <c r="AM367" s="55"/>
      <c r="AN367" s="55"/>
      <c r="AO367" s="55"/>
      <c r="AP367" s="55"/>
      <c r="AQ367" s="55"/>
      <c r="AR367" s="57" t="s">
        <v>41</v>
      </c>
      <c r="AS367" s="55"/>
      <c r="AT367" s="62" t="s">
        <v>37</v>
      </c>
      <c r="AU367" s="62" t="s">
        <v>39</v>
      </c>
      <c r="AV367" s="55"/>
      <c r="AW367" s="55"/>
      <c r="AX367" s="55"/>
      <c r="AY367" s="57" t="s">
        <v>80</v>
      </c>
      <c r="AZ367" s="55"/>
      <c r="BA367" s="55"/>
      <c r="BB367" s="55"/>
      <c r="BC367" s="55"/>
      <c r="BD367" s="55"/>
      <c r="BE367" s="55"/>
      <c r="BF367" s="55"/>
      <c r="BG367" s="55"/>
      <c r="BH367" s="55"/>
      <c r="BI367" s="55"/>
      <c r="BJ367" s="55"/>
      <c r="BK367" s="63">
        <f>SUM(BK368:BK383)</f>
        <v>0</v>
      </c>
      <c r="BL367" s="55"/>
      <c r="BM367" s="55"/>
    </row>
    <row r="368" spans="1:65" ht="16.5" customHeight="1" x14ac:dyDescent="0.2">
      <c r="A368" s="9"/>
      <c r="B368" s="10"/>
      <c r="C368" s="65" t="s">
        <v>600</v>
      </c>
      <c r="D368" s="65" t="s">
        <v>83</v>
      </c>
      <c r="E368" s="66" t="s">
        <v>601</v>
      </c>
      <c r="F368" s="67" t="s">
        <v>602</v>
      </c>
      <c r="G368" s="68" t="s">
        <v>86</v>
      </c>
      <c r="H368" s="69">
        <v>3</v>
      </c>
      <c r="I368" s="108"/>
      <c r="J368" s="108">
        <f>ROUND(I368*H368,2)</f>
        <v>0</v>
      </c>
      <c r="K368" s="109"/>
      <c r="L368" s="10"/>
      <c r="M368" s="70" t="s">
        <v>6</v>
      </c>
      <c r="N368" s="71" t="s">
        <v>25</v>
      </c>
      <c r="O368" s="72">
        <v>4.3999999999999997E-2</v>
      </c>
      <c r="P368" s="72">
        <f>O368*H368</f>
        <v>0.13200000000000001</v>
      </c>
      <c r="Q368" s="72">
        <v>2.9999999999999997E-4</v>
      </c>
      <c r="R368" s="72">
        <f>Q368*H368</f>
        <v>8.9999999999999998E-4</v>
      </c>
      <c r="S368" s="72">
        <v>0</v>
      </c>
      <c r="T368" s="73">
        <f>S368*H368</f>
        <v>0</v>
      </c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74" t="s">
        <v>192</v>
      </c>
      <c r="AS368" s="9"/>
      <c r="AT368" s="74" t="s">
        <v>83</v>
      </c>
      <c r="AU368" s="74" t="s">
        <v>41</v>
      </c>
      <c r="AV368" s="9"/>
      <c r="AW368" s="9"/>
      <c r="AX368" s="9"/>
      <c r="AY368" s="2" t="s">
        <v>80</v>
      </c>
      <c r="AZ368" s="9"/>
      <c r="BA368" s="9"/>
      <c r="BB368" s="9"/>
      <c r="BC368" s="9"/>
      <c r="BD368" s="9"/>
      <c r="BE368" s="75">
        <f>IF(N368="základní",J368,0)</f>
        <v>0</v>
      </c>
      <c r="BF368" s="75">
        <f>IF(N368="snížená",J368,0)</f>
        <v>0</v>
      </c>
      <c r="BG368" s="75">
        <f>IF(N368="zákl. přenesená",J368,0)</f>
        <v>0</v>
      </c>
      <c r="BH368" s="75">
        <f>IF(N368="sníž. přenesená",J368,0)</f>
        <v>0</v>
      </c>
      <c r="BI368" s="75">
        <f>IF(N368="nulová",J368,0)</f>
        <v>0</v>
      </c>
      <c r="BJ368" s="2" t="s">
        <v>39</v>
      </c>
      <c r="BK368" s="75">
        <f>ROUND(I368*H368,2)</f>
        <v>0</v>
      </c>
      <c r="BL368" s="2" t="s">
        <v>192</v>
      </c>
      <c r="BM368" s="74" t="s">
        <v>603</v>
      </c>
    </row>
    <row r="369" spans="1:65" ht="15.75" customHeight="1" x14ac:dyDescent="0.2">
      <c r="A369" s="9"/>
      <c r="B369" s="10"/>
      <c r="C369" s="9"/>
      <c r="D369" s="76" t="s">
        <v>89</v>
      </c>
      <c r="E369" s="9"/>
      <c r="F369" s="77" t="s">
        <v>604</v>
      </c>
      <c r="G369" s="9"/>
      <c r="H369" s="9"/>
      <c r="I369" s="103"/>
      <c r="J369" s="103"/>
      <c r="K369" s="103"/>
      <c r="L369" s="10"/>
      <c r="M369" s="78"/>
      <c r="N369" s="9"/>
      <c r="O369" s="9"/>
      <c r="P369" s="9"/>
      <c r="Q369" s="9"/>
      <c r="R369" s="9"/>
      <c r="S369" s="9"/>
      <c r="T369" s="17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  <c r="AT369" s="2" t="s">
        <v>89</v>
      </c>
      <c r="AU369" s="2" t="s">
        <v>41</v>
      </c>
      <c r="AV369" s="9"/>
      <c r="AW369" s="9"/>
      <c r="AX369" s="9"/>
      <c r="AY369" s="9"/>
      <c r="AZ369" s="9"/>
      <c r="BA369" s="9"/>
      <c r="BB369" s="9"/>
      <c r="BC369" s="9"/>
      <c r="BD369" s="9"/>
      <c r="BE369" s="9"/>
      <c r="BF369" s="9"/>
      <c r="BG369" s="9"/>
      <c r="BH369" s="9"/>
      <c r="BI369" s="9"/>
      <c r="BJ369" s="9"/>
      <c r="BK369" s="9"/>
      <c r="BL369" s="9"/>
      <c r="BM369" s="9"/>
    </row>
    <row r="370" spans="1:65" ht="15.75" customHeight="1" x14ac:dyDescent="0.2">
      <c r="A370" s="9"/>
      <c r="B370" s="10"/>
      <c r="C370" s="9"/>
      <c r="D370" s="79" t="s">
        <v>91</v>
      </c>
      <c r="E370" s="9"/>
      <c r="F370" s="80" t="s">
        <v>605</v>
      </c>
      <c r="G370" s="9"/>
      <c r="H370" s="9"/>
      <c r="I370" s="103"/>
      <c r="J370" s="103"/>
      <c r="K370" s="103"/>
      <c r="L370" s="10"/>
      <c r="M370" s="78"/>
      <c r="N370" s="9"/>
      <c r="O370" s="9"/>
      <c r="P370" s="9"/>
      <c r="Q370" s="9"/>
      <c r="R370" s="9"/>
      <c r="S370" s="9"/>
      <c r="T370" s="17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9"/>
      <c r="AT370" s="2" t="s">
        <v>91</v>
      </c>
      <c r="AU370" s="2" t="s">
        <v>41</v>
      </c>
      <c r="AV370" s="9"/>
      <c r="AW370" s="9"/>
      <c r="AX370" s="9"/>
      <c r="AY370" s="9"/>
      <c r="AZ370" s="9"/>
      <c r="BA370" s="9"/>
      <c r="BB370" s="9"/>
      <c r="BC370" s="9"/>
      <c r="BD370" s="9"/>
      <c r="BE370" s="9"/>
      <c r="BF370" s="9"/>
      <c r="BG370" s="9"/>
      <c r="BH370" s="9"/>
      <c r="BI370" s="9"/>
      <c r="BJ370" s="9"/>
      <c r="BK370" s="9"/>
      <c r="BL370" s="9"/>
      <c r="BM370" s="9"/>
    </row>
    <row r="371" spans="1:65" ht="21.75" customHeight="1" x14ac:dyDescent="0.2">
      <c r="A371" s="9"/>
      <c r="B371" s="10"/>
      <c r="C371" s="65" t="s">
        <v>606</v>
      </c>
      <c r="D371" s="65" t="s">
        <v>83</v>
      </c>
      <c r="E371" s="66" t="s">
        <v>607</v>
      </c>
      <c r="F371" s="67" t="s">
        <v>608</v>
      </c>
      <c r="G371" s="68" t="s">
        <v>86</v>
      </c>
      <c r="H371" s="69">
        <v>3</v>
      </c>
      <c r="I371" s="108"/>
      <c r="J371" s="108">
        <f>ROUND(I371*H371,2)</f>
        <v>0</v>
      </c>
      <c r="K371" s="109"/>
      <c r="L371" s="10"/>
      <c r="M371" s="70" t="s">
        <v>6</v>
      </c>
      <c r="N371" s="71" t="s">
        <v>25</v>
      </c>
      <c r="O371" s="72">
        <v>0.89</v>
      </c>
      <c r="P371" s="72">
        <f>O371*H371</f>
        <v>2.67</v>
      </c>
      <c r="Q371" s="72">
        <v>5.3499999999999997E-3</v>
      </c>
      <c r="R371" s="72">
        <f>Q371*H371</f>
        <v>1.6049999999999998E-2</v>
      </c>
      <c r="S371" s="72">
        <v>0</v>
      </c>
      <c r="T371" s="73">
        <f>S371*H371</f>
        <v>0</v>
      </c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74" t="s">
        <v>192</v>
      </c>
      <c r="AS371" s="9"/>
      <c r="AT371" s="74" t="s">
        <v>83</v>
      </c>
      <c r="AU371" s="74" t="s">
        <v>41</v>
      </c>
      <c r="AV371" s="9"/>
      <c r="AW371" s="9"/>
      <c r="AX371" s="9"/>
      <c r="AY371" s="2" t="s">
        <v>80</v>
      </c>
      <c r="AZ371" s="9"/>
      <c r="BA371" s="9"/>
      <c r="BB371" s="9"/>
      <c r="BC371" s="9"/>
      <c r="BD371" s="9"/>
      <c r="BE371" s="75">
        <f>IF(N371="základní",J371,0)</f>
        <v>0</v>
      </c>
      <c r="BF371" s="75">
        <f>IF(N371="snížená",J371,0)</f>
        <v>0</v>
      </c>
      <c r="BG371" s="75">
        <f>IF(N371="zákl. přenesená",J371,0)</f>
        <v>0</v>
      </c>
      <c r="BH371" s="75">
        <f>IF(N371="sníž. přenesená",J371,0)</f>
        <v>0</v>
      </c>
      <c r="BI371" s="75">
        <f>IF(N371="nulová",J371,0)</f>
        <v>0</v>
      </c>
      <c r="BJ371" s="2" t="s">
        <v>39</v>
      </c>
      <c r="BK371" s="75">
        <f>ROUND(I371*H371,2)</f>
        <v>0</v>
      </c>
      <c r="BL371" s="2" t="s">
        <v>192</v>
      </c>
      <c r="BM371" s="74" t="s">
        <v>609</v>
      </c>
    </row>
    <row r="372" spans="1:65" ht="15.75" customHeight="1" x14ac:dyDescent="0.2">
      <c r="A372" s="9"/>
      <c r="B372" s="10"/>
      <c r="C372" s="9"/>
      <c r="D372" s="76" t="s">
        <v>89</v>
      </c>
      <c r="E372" s="9"/>
      <c r="F372" s="77" t="s">
        <v>610</v>
      </c>
      <c r="G372" s="9"/>
      <c r="H372" s="9"/>
      <c r="I372" s="103"/>
      <c r="J372" s="103"/>
      <c r="K372" s="103"/>
      <c r="L372" s="10"/>
      <c r="M372" s="78"/>
      <c r="N372" s="9"/>
      <c r="O372" s="9"/>
      <c r="P372" s="9"/>
      <c r="Q372" s="9"/>
      <c r="R372" s="9"/>
      <c r="S372" s="9"/>
      <c r="T372" s="17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  <c r="AT372" s="2" t="s">
        <v>89</v>
      </c>
      <c r="AU372" s="2" t="s">
        <v>41</v>
      </c>
      <c r="AV372" s="9"/>
      <c r="AW372" s="9"/>
      <c r="AX372" s="9"/>
      <c r="AY372" s="9"/>
      <c r="AZ372" s="9"/>
      <c r="BA372" s="9"/>
      <c r="BB372" s="9"/>
      <c r="BC372" s="9"/>
      <c r="BD372" s="9"/>
      <c r="BE372" s="9"/>
      <c r="BF372" s="9"/>
      <c r="BG372" s="9"/>
      <c r="BH372" s="9"/>
      <c r="BI372" s="9"/>
      <c r="BJ372" s="9"/>
      <c r="BK372" s="9"/>
      <c r="BL372" s="9"/>
      <c r="BM372" s="9"/>
    </row>
    <row r="373" spans="1:65" ht="15.75" customHeight="1" x14ac:dyDescent="0.2">
      <c r="A373" s="9"/>
      <c r="B373" s="10"/>
      <c r="C373" s="9"/>
      <c r="D373" s="79" t="s">
        <v>91</v>
      </c>
      <c r="E373" s="9"/>
      <c r="F373" s="80" t="s">
        <v>611</v>
      </c>
      <c r="G373" s="9"/>
      <c r="H373" s="9"/>
      <c r="I373" s="103"/>
      <c r="J373" s="103"/>
      <c r="K373" s="103"/>
      <c r="L373" s="10"/>
      <c r="M373" s="78"/>
      <c r="N373" s="9"/>
      <c r="O373" s="9"/>
      <c r="P373" s="9"/>
      <c r="Q373" s="9"/>
      <c r="R373" s="9"/>
      <c r="S373" s="9"/>
      <c r="T373" s="17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  <c r="AT373" s="2" t="s">
        <v>91</v>
      </c>
      <c r="AU373" s="2" t="s">
        <v>41</v>
      </c>
      <c r="AV373" s="9"/>
      <c r="AW373" s="9"/>
      <c r="AX373" s="9"/>
      <c r="AY373" s="9"/>
      <c r="AZ373" s="9"/>
      <c r="BA373" s="9"/>
      <c r="BB373" s="9"/>
      <c r="BC373" s="9"/>
      <c r="BD373" s="9"/>
      <c r="BE373" s="9"/>
      <c r="BF373" s="9"/>
      <c r="BG373" s="9"/>
      <c r="BH373" s="9"/>
      <c r="BI373" s="9"/>
      <c r="BJ373" s="9"/>
      <c r="BK373" s="9"/>
      <c r="BL373" s="9"/>
      <c r="BM373" s="9"/>
    </row>
    <row r="374" spans="1:65" ht="16.5" customHeight="1" x14ac:dyDescent="0.2">
      <c r="A374" s="9"/>
      <c r="B374" s="10"/>
      <c r="C374" s="88" t="s">
        <v>612</v>
      </c>
      <c r="D374" s="88" t="s">
        <v>219</v>
      </c>
      <c r="E374" s="89" t="s">
        <v>613</v>
      </c>
      <c r="F374" s="90" t="s">
        <v>614</v>
      </c>
      <c r="G374" s="91" t="s">
        <v>86</v>
      </c>
      <c r="H374" s="92">
        <v>3.3</v>
      </c>
      <c r="I374" s="111"/>
      <c r="J374" s="111">
        <f>ROUND(I374*H374,2)</f>
        <v>0</v>
      </c>
      <c r="K374" s="112"/>
      <c r="L374" s="93"/>
      <c r="M374" s="94" t="s">
        <v>6</v>
      </c>
      <c r="N374" s="95" t="s">
        <v>25</v>
      </c>
      <c r="O374" s="72">
        <v>0</v>
      </c>
      <c r="P374" s="72">
        <f>O374*H374</f>
        <v>0</v>
      </c>
      <c r="Q374" s="72">
        <v>1.2800000000000001E-2</v>
      </c>
      <c r="R374" s="72">
        <f>Q374*H374</f>
        <v>4.224E-2</v>
      </c>
      <c r="S374" s="72">
        <v>0</v>
      </c>
      <c r="T374" s="73">
        <f>S374*H374</f>
        <v>0</v>
      </c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74" t="s">
        <v>222</v>
      </c>
      <c r="AS374" s="9"/>
      <c r="AT374" s="74" t="s">
        <v>219</v>
      </c>
      <c r="AU374" s="74" t="s">
        <v>41</v>
      </c>
      <c r="AV374" s="9"/>
      <c r="AW374" s="9"/>
      <c r="AX374" s="9"/>
      <c r="AY374" s="2" t="s">
        <v>80</v>
      </c>
      <c r="AZ374" s="9"/>
      <c r="BA374" s="9"/>
      <c r="BB374" s="9"/>
      <c r="BC374" s="9"/>
      <c r="BD374" s="9"/>
      <c r="BE374" s="75">
        <f>IF(N374="základní",J374,0)</f>
        <v>0</v>
      </c>
      <c r="BF374" s="75">
        <f>IF(N374="snížená",J374,0)</f>
        <v>0</v>
      </c>
      <c r="BG374" s="75">
        <f>IF(N374="zákl. přenesená",J374,0)</f>
        <v>0</v>
      </c>
      <c r="BH374" s="75">
        <f>IF(N374="sníž. přenesená",J374,0)</f>
        <v>0</v>
      </c>
      <c r="BI374" s="75">
        <f>IF(N374="nulová",J374,0)</f>
        <v>0</v>
      </c>
      <c r="BJ374" s="2" t="s">
        <v>39</v>
      </c>
      <c r="BK374" s="75">
        <f>ROUND(I374*H374,2)</f>
        <v>0</v>
      </c>
      <c r="BL374" s="2" t="s">
        <v>192</v>
      </c>
      <c r="BM374" s="74" t="s">
        <v>615</v>
      </c>
    </row>
    <row r="375" spans="1:65" ht="15.75" customHeight="1" x14ac:dyDescent="0.2">
      <c r="A375" s="9"/>
      <c r="B375" s="10"/>
      <c r="C375" s="9"/>
      <c r="D375" s="76" t="s">
        <v>89</v>
      </c>
      <c r="E375" s="9"/>
      <c r="F375" s="77" t="s">
        <v>614</v>
      </c>
      <c r="G375" s="9"/>
      <c r="H375" s="9"/>
      <c r="I375" s="103"/>
      <c r="J375" s="103"/>
      <c r="K375" s="103"/>
      <c r="L375" s="10"/>
      <c r="M375" s="78"/>
      <c r="N375" s="9"/>
      <c r="O375" s="9"/>
      <c r="P375" s="9"/>
      <c r="Q375" s="9"/>
      <c r="R375" s="9"/>
      <c r="S375" s="9"/>
      <c r="T375" s="17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  <c r="AT375" s="2" t="s">
        <v>89</v>
      </c>
      <c r="AU375" s="2" t="s">
        <v>41</v>
      </c>
      <c r="AV375" s="9"/>
      <c r="AW375" s="9"/>
      <c r="AX375" s="9"/>
      <c r="AY375" s="9"/>
      <c r="AZ375" s="9"/>
      <c r="BA375" s="9"/>
      <c r="BB375" s="9"/>
      <c r="BC375" s="9"/>
      <c r="BD375" s="9"/>
      <c r="BE375" s="9"/>
      <c r="BF375" s="9"/>
      <c r="BG375" s="9"/>
      <c r="BH375" s="9"/>
      <c r="BI375" s="9"/>
      <c r="BJ375" s="9"/>
      <c r="BK375" s="9"/>
      <c r="BL375" s="9"/>
      <c r="BM375" s="9"/>
    </row>
    <row r="376" spans="1:65" ht="15.75" customHeight="1" x14ac:dyDescent="0.2">
      <c r="A376" s="81"/>
      <c r="B376" s="82"/>
      <c r="C376" s="81"/>
      <c r="D376" s="76" t="s">
        <v>98</v>
      </c>
      <c r="E376" s="81"/>
      <c r="F376" s="84" t="s">
        <v>616</v>
      </c>
      <c r="G376" s="81"/>
      <c r="H376" s="85">
        <v>3.3</v>
      </c>
      <c r="I376" s="110"/>
      <c r="J376" s="110"/>
      <c r="K376" s="110"/>
      <c r="L376" s="82"/>
      <c r="M376" s="86"/>
      <c r="N376" s="81"/>
      <c r="O376" s="81"/>
      <c r="P376" s="81"/>
      <c r="Q376" s="81"/>
      <c r="R376" s="81"/>
      <c r="S376" s="81"/>
      <c r="T376" s="87"/>
      <c r="U376" s="81"/>
      <c r="V376" s="81"/>
      <c r="W376" s="81"/>
      <c r="X376" s="81"/>
      <c r="Y376" s="81"/>
      <c r="Z376" s="81"/>
      <c r="AA376" s="81"/>
      <c r="AB376" s="81"/>
      <c r="AC376" s="81"/>
      <c r="AD376" s="81"/>
      <c r="AE376" s="81"/>
      <c r="AF376" s="81"/>
      <c r="AG376" s="81"/>
      <c r="AH376" s="81"/>
      <c r="AI376" s="81"/>
      <c r="AJ376" s="81"/>
      <c r="AK376" s="81"/>
      <c r="AL376" s="81"/>
      <c r="AM376" s="81"/>
      <c r="AN376" s="81"/>
      <c r="AO376" s="81"/>
      <c r="AP376" s="81"/>
      <c r="AQ376" s="81"/>
      <c r="AR376" s="81"/>
      <c r="AS376" s="81"/>
      <c r="AT376" s="83" t="s">
        <v>98</v>
      </c>
      <c r="AU376" s="83" t="s">
        <v>41</v>
      </c>
      <c r="AV376" s="81" t="s">
        <v>41</v>
      </c>
      <c r="AW376" s="81" t="s">
        <v>0</v>
      </c>
      <c r="AX376" s="81" t="s">
        <v>39</v>
      </c>
      <c r="AY376" s="83" t="s">
        <v>80</v>
      </c>
      <c r="AZ376" s="81"/>
      <c r="BA376" s="81"/>
      <c r="BB376" s="81"/>
      <c r="BC376" s="81"/>
      <c r="BD376" s="81"/>
      <c r="BE376" s="81"/>
      <c r="BF376" s="81"/>
      <c r="BG376" s="81"/>
      <c r="BH376" s="81"/>
      <c r="BI376" s="81"/>
      <c r="BJ376" s="81"/>
      <c r="BK376" s="81"/>
      <c r="BL376" s="81"/>
      <c r="BM376" s="81"/>
    </row>
    <row r="377" spans="1:65" ht="16.5" customHeight="1" x14ac:dyDescent="0.2">
      <c r="A377" s="9"/>
      <c r="B377" s="10"/>
      <c r="C377" s="65" t="s">
        <v>617</v>
      </c>
      <c r="D377" s="65" t="s">
        <v>83</v>
      </c>
      <c r="E377" s="66" t="s">
        <v>618</v>
      </c>
      <c r="F377" s="67" t="s">
        <v>619</v>
      </c>
      <c r="G377" s="68" t="s">
        <v>145</v>
      </c>
      <c r="H377" s="69">
        <v>5.8999999999999997E-2</v>
      </c>
      <c r="I377" s="108"/>
      <c r="J377" s="108">
        <f>ROUND(I377*H377,2)</f>
        <v>0</v>
      </c>
      <c r="K377" s="109"/>
      <c r="L377" s="10"/>
      <c r="M377" s="70" t="s">
        <v>6</v>
      </c>
      <c r="N377" s="71" t="s">
        <v>25</v>
      </c>
      <c r="O377" s="72">
        <v>3.3969999999999998</v>
      </c>
      <c r="P377" s="72">
        <f>O377*H377</f>
        <v>0.20042299999999999</v>
      </c>
      <c r="Q377" s="72">
        <v>0</v>
      </c>
      <c r="R377" s="72">
        <f>Q377*H377</f>
        <v>0</v>
      </c>
      <c r="S377" s="72">
        <v>0</v>
      </c>
      <c r="T377" s="73">
        <f>S377*H377</f>
        <v>0</v>
      </c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74" t="s">
        <v>192</v>
      </c>
      <c r="AS377" s="9"/>
      <c r="AT377" s="74" t="s">
        <v>83</v>
      </c>
      <c r="AU377" s="74" t="s">
        <v>41</v>
      </c>
      <c r="AV377" s="9"/>
      <c r="AW377" s="9"/>
      <c r="AX377" s="9"/>
      <c r="AY377" s="2" t="s">
        <v>80</v>
      </c>
      <c r="AZ377" s="9"/>
      <c r="BA377" s="9"/>
      <c r="BB377" s="9"/>
      <c r="BC377" s="9"/>
      <c r="BD377" s="9"/>
      <c r="BE377" s="75">
        <f>IF(N377="základní",J377,0)</f>
        <v>0</v>
      </c>
      <c r="BF377" s="75">
        <f>IF(N377="snížená",J377,0)</f>
        <v>0</v>
      </c>
      <c r="BG377" s="75">
        <f>IF(N377="zákl. přenesená",J377,0)</f>
        <v>0</v>
      </c>
      <c r="BH377" s="75">
        <f>IF(N377="sníž. přenesená",J377,0)</f>
        <v>0</v>
      </c>
      <c r="BI377" s="75">
        <f>IF(N377="nulová",J377,0)</f>
        <v>0</v>
      </c>
      <c r="BJ377" s="2" t="s">
        <v>39</v>
      </c>
      <c r="BK377" s="75">
        <f>ROUND(I377*H377,2)</f>
        <v>0</v>
      </c>
      <c r="BL377" s="2" t="s">
        <v>192</v>
      </c>
      <c r="BM377" s="74" t="s">
        <v>620</v>
      </c>
    </row>
    <row r="378" spans="1:65" ht="15.75" customHeight="1" x14ac:dyDescent="0.2">
      <c r="A378" s="9"/>
      <c r="B378" s="10"/>
      <c r="C378" s="9"/>
      <c r="D378" s="76" t="s">
        <v>89</v>
      </c>
      <c r="E378" s="9"/>
      <c r="F378" s="77" t="s">
        <v>621</v>
      </c>
      <c r="G378" s="9"/>
      <c r="H378" s="9"/>
      <c r="I378" s="103"/>
      <c r="J378" s="103"/>
      <c r="K378" s="103"/>
      <c r="L378" s="10"/>
      <c r="M378" s="78"/>
      <c r="N378" s="9"/>
      <c r="O378" s="9"/>
      <c r="P378" s="9"/>
      <c r="Q378" s="9"/>
      <c r="R378" s="9"/>
      <c r="S378" s="9"/>
      <c r="T378" s="17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  <c r="AT378" s="2" t="s">
        <v>89</v>
      </c>
      <c r="AU378" s="2" t="s">
        <v>41</v>
      </c>
      <c r="AV378" s="9"/>
      <c r="AW378" s="9"/>
      <c r="AX378" s="9"/>
      <c r="AY378" s="9"/>
      <c r="AZ378" s="9"/>
      <c r="BA378" s="9"/>
      <c r="BB378" s="9"/>
      <c r="BC378" s="9"/>
      <c r="BD378" s="9"/>
      <c r="BE378" s="9"/>
      <c r="BF378" s="9"/>
      <c r="BG378" s="9"/>
      <c r="BH378" s="9"/>
      <c r="BI378" s="9"/>
      <c r="BJ378" s="9"/>
      <c r="BK378" s="9"/>
      <c r="BL378" s="9"/>
      <c r="BM378" s="9"/>
    </row>
    <row r="379" spans="1:65" ht="15.75" customHeight="1" x14ac:dyDescent="0.2">
      <c r="A379" s="9"/>
      <c r="B379" s="10"/>
      <c r="C379" s="9"/>
      <c r="D379" s="79" t="s">
        <v>91</v>
      </c>
      <c r="E379" s="9"/>
      <c r="F379" s="80" t="s">
        <v>622</v>
      </c>
      <c r="G379" s="9"/>
      <c r="H379" s="9"/>
      <c r="I379" s="103"/>
      <c r="J379" s="103"/>
      <c r="K379" s="103"/>
      <c r="L379" s="10"/>
      <c r="M379" s="78"/>
      <c r="N379" s="9"/>
      <c r="O379" s="9"/>
      <c r="P379" s="9"/>
      <c r="Q379" s="9"/>
      <c r="R379" s="9"/>
      <c r="S379" s="9"/>
      <c r="T379" s="17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  <c r="AT379" s="2" t="s">
        <v>91</v>
      </c>
      <c r="AU379" s="2" t="s">
        <v>41</v>
      </c>
      <c r="AV379" s="9"/>
      <c r="AW379" s="9"/>
      <c r="AX379" s="9"/>
      <c r="AY379" s="9"/>
      <c r="AZ379" s="9"/>
      <c r="BA379" s="9"/>
      <c r="BB379" s="9"/>
      <c r="BC379" s="9"/>
      <c r="BD379" s="9"/>
      <c r="BE379" s="9"/>
      <c r="BF379" s="9"/>
      <c r="BG379" s="9"/>
      <c r="BH379" s="9"/>
      <c r="BI379" s="9"/>
      <c r="BJ379" s="9"/>
      <c r="BK379" s="9"/>
      <c r="BL379" s="9"/>
      <c r="BM379" s="9"/>
    </row>
    <row r="380" spans="1:65" ht="21.75" customHeight="1" x14ac:dyDescent="0.2">
      <c r="A380" s="9"/>
      <c r="B380" s="10"/>
      <c r="C380" s="65" t="s">
        <v>623</v>
      </c>
      <c r="D380" s="65" t="s">
        <v>83</v>
      </c>
      <c r="E380" s="66" t="s">
        <v>624</v>
      </c>
      <c r="F380" s="67" t="s">
        <v>625</v>
      </c>
      <c r="G380" s="68" t="s">
        <v>145</v>
      </c>
      <c r="H380" s="69">
        <v>0.11799999999999999</v>
      </c>
      <c r="I380" s="108"/>
      <c r="J380" s="108">
        <f>ROUND(I380*H380,2)</f>
        <v>0</v>
      </c>
      <c r="K380" s="109"/>
      <c r="L380" s="10"/>
      <c r="M380" s="70" t="s">
        <v>6</v>
      </c>
      <c r="N380" s="71" t="s">
        <v>25</v>
      </c>
      <c r="O380" s="72">
        <v>0.44600000000000001</v>
      </c>
      <c r="P380" s="72">
        <f>O380*H380</f>
        <v>5.2628000000000001E-2</v>
      </c>
      <c r="Q380" s="72">
        <v>0</v>
      </c>
      <c r="R380" s="72">
        <f>Q380*H380</f>
        <v>0</v>
      </c>
      <c r="S380" s="72">
        <v>0</v>
      </c>
      <c r="T380" s="73">
        <f>S380*H380</f>
        <v>0</v>
      </c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74" t="s">
        <v>192</v>
      </c>
      <c r="AS380" s="9"/>
      <c r="AT380" s="74" t="s">
        <v>83</v>
      </c>
      <c r="AU380" s="74" t="s">
        <v>41</v>
      </c>
      <c r="AV380" s="9"/>
      <c r="AW380" s="9"/>
      <c r="AX380" s="9"/>
      <c r="AY380" s="2" t="s">
        <v>80</v>
      </c>
      <c r="AZ380" s="9"/>
      <c r="BA380" s="9"/>
      <c r="BB380" s="9"/>
      <c r="BC380" s="9"/>
      <c r="BD380" s="9"/>
      <c r="BE380" s="75">
        <f>IF(N380="základní",J380,0)</f>
        <v>0</v>
      </c>
      <c r="BF380" s="75">
        <f>IF(N380="snížená",J380,0)</f>
        <v>0</v>
      </c>
      <c r="BG380" s="75">
        <f>IF(N380="zákl. přenesená",J380,0)</f>
        <v>0</v>
      </c>
      <c r="BH380" s="75">
        <f>IF(N380="sníž. přenesená",J380,0)</f>
        <v>0</v>
      </c>
      <c r="BI380" s="75">
        <f>IF(N380="nulová",J380,0)</f>
        <v>0</v>
      </c>
      <c r="BJ380" s="2" t="s">
        <v>39</v>
      </c>
      <c r="BK380" s="75">
        <f>ROUND(I380*H380,2)</f>
        <v>0</v>
      </c>
      <c r="BL380" s="2" t="s">
        <v>192</v>
      </c>
      <c r="BM380" s="74" t="s">
        <v>626</v>
      </c>
    </row>
    <row r="381" spans="1:65" ht="15.75" customHeight="1" x14ac:dyDescent="0.2">
      <c r="A381" s="9"/>
      <c r="B381" s="10"/>
      <c r="C381" s="9"/>
      <c r="D381" s="76" t="s">
        <v>89</v>
      </c>
      <c r="E381" s="9"/>
      <c r="F381" s="77" t="s">
        <v>627</v>
      </c>
      <c r="G381" s="9"/>
      <c r="H381" s="9"/>
      <c r="I381" s="103"/>
      <c r="J381" s="103"/>
      <c r="K381" s="103"/>
      <c r="L381" s="10"/>
      <c r="M381" s="78"/>
      <c r="N381" s="9"/>
      <c r="O381" s="9"/>
      <c r="P381" s="9"/>
      <c r="Q381" s="9"/>
      <c r="R381" s="9"/>
      <c r="S381" s="9"/>
      <c r="T381" s="17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  <c r="AT381" s="2" t="s">
        <v>89</v>
      </c>
      <c r="AU381" s="2" t="s">
        <v>41</v>
      </c>
      <c r="AV381" s="9"/>
      <c r="AW381" s="9"/>
      <c r="AX381" s="9"/>
      <c r="AY381" s="9"/>
      <c r="AZ381" s="9"/>
      <c r="BA381" s="9"/>
      <c r="BB381" s="9"/>
      <c r="BC381" s="9"/>
      <c r="BD381" s="9"/>
      <c r="BE381" s="9"/>
      <c r="BF381" s="9"/>
      <c r="BG381" s="9"/>
      <c r="BH381" s="9"/>
      <c r="BI381" s="9"/>
      <c r="BJ381" s="9"/>
      <c r="BK381" s="9"/>
      <c r="BL381" s="9"/>
      <c r="BM381" s="9"/>
    </row>
    <row r="382" spans="1:65" ht="15.75" customHeight="1" x14ac:dyDescent="0.2">
      <c r="A382" s="9"/>
      <c r="B382" s="10"/>
      <c r="C382" s="9"/>
      <c r="D382" s="79" t="s">
        <v>91</v>
      </c>
      <c r="E382" s="9"/>
      <c r="F382" s="80" t="s">
        <v>628</v>
      </c>
      <c r="G382" s="9"/>
      <c r="H382" s="9"/>
      <c r="I382" s="103"/>
      <c r="J382" s="103"/>
      <c r="K382" s="103"/>
      <c r="L382" s="10"/>
      <c r="M382" s="78"/>
      <c r="N382" s="9"/>
      <c r="O382" s="9"/>
      <c r="P382" s="9"/>
      <c r="Q382" s="9"/>
      <c r="R382" s="9"/>
      <c r="S382" s="9"/>
      <c r="T382" s="17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  <c r="AT382" s="2" t="s">
        <v>91</v>
      </c>
      <c r="AU382" s="2" t="s">
        <v>41</v>
      </c>
      <c r="AV382" s="9"/>
      <c r="AW382" s="9"/>
      <c r="AX382" s="9"/>
      <c r="AY382" s="9"/>
      <c r="AZ382" s="9"/>
      <c r="BA382" s="9"/>
      <c r="BB382" s="9"/>
      <c r="BC382" s="9"/>
      <c r="BD382" s="9"/>
      <c r="BE382" s="9"/>
      <c r="BF382" s="9"/>
      <c r="BG382" s="9"/>
      <c r="BH382" s="9"/>
      <c r="BI382" s="9"/>
      <c r="BJ382" s="9"/>
      <c r="BK382" s="9"/>
      <c r="BL382" s="9"/>
      <c r="BM382" s="9"/>
    </row>
    <row r="383" spans="1:65" ht="15.75" customHeight="1" x14ac:dyDescent="0.2">
      <c r="A383" s="81"/>
      <c r="B383" s="82"/>
      <c r="C383" s="81"/>
      <c r="D383" s="76" t="s">
        <v>98</v>
      </c>
      <c r="E383" s="81"/>
      <c r="F383" s="84" t="s">
        <v>629</v>
      </c>
      <c r="G383" s="81"/>
      <c r="H383" s="85">
        <v>0.11799999999999999</v>
      </c>
      <c r="I383" s="110"/>
      <c r="J383" s="110"/>
      <c r="K383" s="110"/>
      <c r="L383" s="82"/>
      <c r="M383" s="86"/>
      <c r="N383" s="81"/>
      <c r="O383" s="81"/>
      <c r="P383" s="81"/>
      <c r="Q383" s="81"/>
      <c r="R383" s="81"/>
      <c r="S383" s="81"/>
      <c r="T383" s="87"/>
      <c r="U383" s="81"/>
      <c r="V383" s="81"/>
      <c r="W383" s="81"/>
      <c r="X383" s="81"/>
      <c r="Y383" s="81"/>
      <c r="Z383" s="81"/>
      <c r="AA383" s="81"/>
      <c r="AB383" s="81"/>
      <c r="AC383" s="81"/>
      <c r="AD383" s="81"/>
      <c r="AE383" s="81"/>
      <c r="AF383" s="81"/>
      <c r="AG383" s="81"/>
      <c r="AH383" s="81"/>
      <c r="AI383" s="81"/>
      <c r="AJ383" s="81"/>
      <c r="AK383" s="81"/>
      <c r="AL383" s="81"/>
      <c r="AM383" s="81"/>
      <c r="AN383" s="81"/>
      <c r="AO383" s="81"/>
      <c r="AP383" s="81"/>
      <c r="AQ383" s="81"/>
      <c r="AR383" s="81"/>
      <c r="AS383" s="81"/>
      <c r="AT383" s="83" t="s">
        <v>98</v>
      </c>
      <c r="AU383" s="83" t="s">
        <v>41</v>
      </c>
      <c r="AV383" s="81" t="s">
        <v>41</v>
      </c>
      <c r="AW383" s="81" t="s">
        <v>0</v>
      </c>
      <c r="AX383" s="81" t="s">
        <v>39</v>
      </c>
      <c r="AY383" s="83" t="s">
        <v>80</v>
      </c>
      <c r="AZ383" s="81"/>
      <c r="BA383" s="81"/>
      <c r="BB383" s="81"/>
      <c r="BC383" s="81"/>
      <c r="BD383" s="81"/>
      <c r="BE383" s="81"/>
      <c r="BF383" s="81"/>
      <c r="BG383" s="81"/>
      <c r="BH383" s="81"/>
      <c r="BI383" s="81"/>
      <c r="BJ383" s="81"/>
      <c r="BK383" s="81"/>
      <c r="BL383" s="81"/>
      <c r="BM383" s="81"/>
    </row>
    <row r="384" spans="1:65" ht="22.5" customHeight="1" x14ac:dyDescent="0.25">
      <c r="A384" s="55"/>
      <c r="B384" s="56"/>
      <c r="C384" s="55"/>
      <c r="D384" s="57" t="s">
        <v>37</v>
      </c>
      <c r="E384" s="64" t="s">
        <v>630</v>
      </c>
      <c r="F384" s="64" t="s">
        <v>631</v>
      </c>
      <c r="G384" s="55"/>
      <c r="H384" s="55"/>
      <c r="I384" s="105"/>
      <c r="J384" s="107">
        <f>BK384</f>
        <v>0</v>
      </c>
      <c r="K384" s="105"/>
      <c r="L384" s="56"/>
      <c r="M384" s="59"/>
      <c r="N384" s="55"/>
      <c r="O384" s="55"/>
      <c r="P384" s="60">
        <f>SUM(P385:P397)</f>
        <v>13.284000000000001</v>
      </c>
      <c r="Q384" s="55"/>
      <c r="R384" s="60">
        <f>SUM(R385:R397)</f>
        <v>1.3679999999999999E-2</v>
      </c>
      <c r="S384" s="55"/>
      <c r="T384" s="61">
        <f>SUM(T385:T397)</f>
        <v>0</v>
      </c>
      <c r="U384" s="55"/>
      <c r="V384" s="55"/>
      <c r="W384" s="55"/>
      <c r="X384" s="55"/>
      <c r="Y384" s="55"/>
      <c r="Z384" s="55"/>
      <c r="AA384" s="55"/>
      <c r="AB384" s="55"/>
      <c r="AC384" s="55"/>
      <c r="AD384" s="55"/>
      <c r="AE384" s="55"/>
      <c r="AF384" s="55"/>
      <c r="AG384" s="55"/>
      <c r="AH384" s="55"/>
      <c r="AI384" s="55"/>
      <c r="AJ384" s="55"/>
      <c r="AK384" s="55"/>
      <c r="AL384" s="55"/>
      <c r="AM384" s="55"/>
      <c r="AN384" s="55"/>
      <c r="AO384" s="55"/>
      <c r="AP384" s="55"/>
      <c r="AQ384" s="55"/>
      <c r="AR384" s="57" t="s">
        <v>41</v>
      </c>
      <c r="AS384" s="55"/>
      <c r="AT384" s="62" t="s">
        <v>37</v>
      </c>
      <c r="AU384" s="62" t="s">
        <v>39</v>
      </c>
      <c r="AV384" s="55"/>
      <c r="AW384" s="55"/>
      <c r="AX384" s="55"/>
      <c r="AY384" s="57" t="s">
        <v>80</v>
      </c>
      <c r="AZ384" s="55"/>
      <c r="BA384" s="55"/>
      <c r="BB384" s="55"/>
      <c r="BC384" s="55"/>
      <c r="BD384" s="55"/>
      <c r="BE384" s="55"/>
      <c r="BF384" s="55"/>
      <c r="BG384" s="55"/>
      <c r="BH384" s="55"/>
      <c r="BI384" s="55"/>
      <c r="BJ384" s="55"/>
      <c r="BK384" s="63">
        <f>SUM(BK385:BK397)</f>
        <v>0</v>
      </c>
      <c r="BL384" s="55"/>
      <c r="BM384" s="55"/>
    </row>
    <row r="385" spans="1:65" ht="16.5" customHeight="1" x14ac:dyDescent="0.2">
      <c r="A385" s="9"/>
      <c r="B385" s="10"/>
      <c r="C385" s="65" t="s">
        <v>632</v>
      </c>
      <c r="D385" s="65" t="s">
        <v>83</v>
      </c>
      <c r="E385" s="66" t="s">
        <v>633</v>
      </c>
      <c r="F385" s="67" t="s">
        <v>634</v>
      </c>
      <c r="G385" s="68" t="s">
        <v>86</v>
      </c>
      <c r="H385" s="69">
        <v>18</v>
      </c>
      <c r="I385" s="108"/>
      <c r="J385" s="108">
        <f>ROUND(I385*H385,2)</f>
        <v>0</v>
      </c>
      <c r="K385" s="109"/>
      <c r="L385" s="10"/>
      <c r="M385" s="70" t="s">
        <v>6</v>
      </c>
      <c r="N385" s="71" t="s">
        <v>25</v>
      </c>
      <c r="O385" s="72">
        <v>0.13600000000000001</v>
      </c>
      <c r="P385" s="72">
        <f>O385*H385</f>
        <v>2.4480000000000004</v>
      </c>
      <c r="Q385" s="72">
        <v>9.0000000000000006E-5</v>
      </c>
      <c r="R385" s="72">
        <f>Q385*H385</f>
        <v>1.6200000000000001E-3</v>
      </c>
      <c r="S385" s="72">
        <v>0</v>
      </c>
      <c r="T385" s="73">
        <f>S385*H385</f>
        <v>0</v>
      </c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74" t="s">
        <v>192</v>
      </c>
      <c r="AS385" s="9"/>
      <c r="AT385" s="74" t="s">
        <v>83</v>
      </c>
      <c r="AU385" s="74" t="s">
        <v>41</v>
      </c>
      <c r="AV385" s="9"/>
      <c r="AW385" s="9"/>
      <c r="AX385" s="9"/>
      <c r="AY385" s="2" t="s">
        <v>80</v>
      </c>
      <c r="AZ385" s="9"/>
      <c r="BA385" s="9"/>
      <c r="BB385" s="9"/>
      <c r="BC385" s="9"/>
      <c r="BD385" s="9"/>
      <c r="BE385" s="75">
        <f>IF(N385="základní",J385,0)</f>
        <v>0</v>
      </c>
      <c r="BF385" s="75">
        <f>IF(N385="snížená",J385,0)</f>
        <v>0</v>
      </c>
      <c r="BG385" s="75">
        <f>IF(N385="zákl. přenesená",J385,0)</f>
        <v>0</v>
      </c>
      <c r="BH385" s="75">
        <f>IF(N385="sníž. přenesená",J385,0)</f>
        <v>0</v>
      </c>
      <c r="BI385" s="75">
        <f>IF(N385="nulová",J385,0)</f>
        <v>0</v>
      </c>
      <c r="BJ385" s="2" t="s">
        <v>39</v>
      </c>
      <c r="BK385" s="75">
        <f>ROUND(I385*H385,2)</f>
        <v>0</v>
      </c>
      <c r="BL385" s="2" t="s">
        <v>192</v>
      </c>
      <c r="BM385" s="74" t="s">
        <v>635</v>
      </c>
    </row>
    <row r="386" spans="1:65" ht="15.75" customHeight="1" x14ac:dyDescent="0.2">
      <c r="A386" s="9"/>
      <c r="B386" s="10"/>
      <c r="C386" s="9"/>
      <c r="D386" s="76" t="s">
        <v>89</v>
      </c>
      <c r="E386" s="9"/>
      <c r="F386" s="77" t="s">
        <v>636</v>
      </c>
      <c r="G386" s="9"/>
      <c r="H386" s="9"/>
      <c r="I386" s="103"/>
      <c r="J386" s="103"/>
      <c r="K386" s="103"/>
      <c r="L386" s="10"/>
      <c r="M386" s="78"/>
      <c r="N386" s="9"/>
      <c r="O386" s="9"/>
      <c r="P386" s="9"/>
      <c r="Q386" s="9"/>
      <c r="R386" s="9"/>
      <c r="S386" s="9"/>
      <c r="T386" s="17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2" t="s">
        <v>89</v>
      </c>
      <c r="AU386" s="2" t="s">
        <v>41</v>
      </c>
      <c r="AV386" s="9"/>
      <c r="AW386" s="9"/>
      <c r="AX386" s="9"/>
      <c r="AY386" s="9"/>
      <c r="AZ386" s="9"/>
      <c r="BA386" s="9"/>
      <c r="BB386" s="9"/>
      <c r="BC386" s="9"/>
      <c r="BD386" s="9"/>
      <c r="BE386" s="9"/>
      <c r="BF386" s="9"/>
      <c r="BG386" s="9"/>
      <c r="BH386" s="9"/>
      <c r="BI386" s="9"/>
      <c r="BJ386" s="9"/>
      <c r="BK386" s="9"/>
      <c r="BL386" s="9"/>
      <c r="BM386" s="9"/>
    </row>
    <row r="387" spans="1:65" ht="15.75" customHeight="1" x14ac:dyDescent="0.2">
      <c r="A387" s="9"/>
      <c r="B387" s="10"/>
      <c r="C387" s="9"/>
      <c r="D387" s="79" t="s">
        <v>91</v>
      </c>
      <c r="E387" s="9"/>
      <c r="F387" s="80" t="s">
        <v>637</v>
      </c>
      <c r="G387" s="9"/>
      <c r="H387" s="9"/>
      <c r="I387" s="103"/>
      <c r="J387" s="103"/>
      <c r="K387" s="103"/>
      <c r="L387" s="10"/>
      <c r="M387" s="78"/>
      <c r="N387" s="9"/>
      <c r="O387" s="9"/>
      <c r="P387" s="9"/>
      <c r="Q387" s="9"/>
      <c r="R387" s="9"/>
      <c r="S387" s="9"/>
      <c r="T387" s="17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2" t="s">
        <v>91</v>
      </c>
      <c r="AU387" s="2" t="s">
        <v>41</v>
      </c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9"/>
      <c r="BJ387" s="9"/>
      <c r="BK387" s="9"/>
      <c r="BL387" s="9"/>
      <c r="BM387" s="9"/>
    </row>
    <row r="388" spans="1:65" ht="16.5" customHeight="1" x14ac:dyDescent="0.2">
      <c r="A388" s="9"/>
      <c r="B388" s="10"/>
      <c r="C388" s="65" t="s">
        <v>638</v>
      </c>
      <c r="D388" s="65" t="s">
        <v>83</v>
      </c>
      <c r="E388" s="66" t="s">
        <v>639</v>
      </c>
      <c r="F388" s="67" t="s">
        <v>640</v>
      </c>
      <c r="G388" s="68" t="s">
        <v>86</v>
      </c>
      <c r="H388" s="69">
        <v>18</v>
      </c>
      <c r="I388" s="108"/>
      <c r="J388" s="108">
        <f>ROUND(I388*H388,2)</f>
        <v>0</v>
      </c>
      <c r="K388" s="109"/>
      <c r="L388" s="10"/>
      <c r="M388" s="70" t="s">
        <v>6</v>
      </c>
      <c r="N388" s="71" t="s">
        <v>25</v>
      </c>
      <c r="O388" s="72">
        <v>0.28299999999999997</v>
      </c>
      <c r="P388" s="72">
        <f>O388*H388</f>
        <v>5.0939999999999994</v>
      </c>
      <c r="Q388" s="72">
        <v>1E-4</v>
      </c>
      <c r="R388" s="72">
        <f>Q388*H388</f>
        <v>1.8000000000000002E-3</v>
      </c>
      <c r="S388" s="72">
        <v>0</v>
      </c>
      <c r="T388" s="73">
        <f>S388*H388</f>
        <v>0</v>
      </c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74" t="s">
        <v>192</v>
      </c>
      <c r="AS388" s="9"/>
      <c r="AT388" s="74" t="s">
        <v>83</v>
      </c>
      <c r="AU388" s="74" t="s">
        <v>41</v>
      </c>
      <c r="AV388" s="9"/>
      <c r="AW388" s="9"/>
      <c r="AX388" s="9"/>
      <c r="AY388" s="2" t="s">
        <v>80</v>
      </c>
      <c r="AZ388" s="9"/>
      <c r="BA388" s="9"/>
      <c r="BB388" s="9"/>
      <c r="BC388" s="9"/>
      <c r="BD388" s="9"/>
      <c r="BE388" s="75">
        <f>IF(N388="základní",J388,0)</f>
        <v>0</v>
      </c>
      <c r="BF388" s="75">
        <f>IF(N388="snížená",J388,0)</f>
        <v>0</v>
      </c>
      <c r="BG388" s="75">
        <f>IF(N388="zákl. přenesená",J388,0)</f>
        <v>0</v>
      </c>
      <c r="BH388" s="75">
        <f>IF(N388="sníž. přenesená",J388,0)</f>
        <v>0</v>
      </c>
      <c r="BI388" s="75">
        <f>IF(N388="nulová",J388,0)</f>
        <v>0</v>
      </c>
      <c r="BJ388" s="2" t="s">
        <v>39</v>
      </c>
      <c r="BK388" s="75">
        <f>ROUND(I388*H388,2)</f>
        <v>0</v>
      </c>
      <c r="BL388" s="2" t="s">
        <v>192</v>
      </c>
      <c r="BM388" s="74" t="s">
        <v>641</v>
      </c>
    </row>
    <row r="389" spans="1:65" ht="15.75" customHeight="1" x14ac:dyDescent="0.2">
      <c r="A389" s="9"/>
      <c r="B389" s="10"/>
      <c r="C389" s="9"/>
      <c r="D389" s="76" t="s">
        <v>89</v>
      </c>
      <c r="E389" s="9"/>
      <c r="F389" s="77" t="s">
        <v>642</v>
      </c>
      <c r="G389" s="9"/>
      <c r="H389" s="9"/>
      <c r="I389" s="103"/>
      <c r="J389" s="103"/>
      <c r="K389" s="103"/>
      <c r="L389" s="10"/>
      <c r="M389" s="78"/>
      <c r="N389" s="9"/>
      <c r="O389" s="9"/>
      <c r="P389" s="9"/>
      <c r="Q389" s="9"/>
      <c r="R389" s="9"/>
      <c r="S389" s="9"/>
      <c r="T389" s="17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  <c r="AT389" s="2" t="s">
        <v>89</v>
      </c>
      <c r="AU389" s="2" t="s">
        <v>41</v>
      </c>
      <c r="AV389" s="9"/>
      <c r="AW389" s="9"/>
      <c r="AX389" s="9"/>
      <c r="AY389" s="9"/>
      <c r="AZ389" s="9"/>
      <c r="BA389" s="9"/>
      <c r="BB389" s="9"/>
      <c r="BC389" s="9"/>
      <c r="BD389" s="9"/>
      <c r="BE389" s="9"/>
      <c r="BF389" s="9"/>
      <c r="BG389" s="9"/>
      <c r="BH389" s="9"/>
      <c r="BI389" s="9"/>
      <c r="BJ389" s="9"/>
      <c r="BK389" s="9"/>
      <c r="BL389" s="9"/>
      <c r="BM389" s="9"/>
    </row>
    <row r="390" spans="1:65" ht="15.75" customHeight="1" x14ac:dyDescent="0.2">
      <c r="A390" s="9"/>
      <c r="B390" s="10"/>
      <c r="C390" s="9"/>
      <c r="D390" s="79" t="s">
        <v>91</v>
      </c>
      <c r="E390" s="9"/>
      <c r="F390" s="80" t="s">
        <v>643</v>
      </c>
      <c r="G390" s="9"/>
      <c r="H390" s="9"/>
      <c r="I390" s="103"/>
      <c r="J390" s="103"/>
      <c r="K390" s="103"/>
      <c r="L390" s="10"/>
      <c r="M390" s="78"/>
      <c r="N390" s="9"/>
      <c r="O390" s="9"/>
      <c r="P390" s="9"/>
      <c r="Q390" s="9"/>
      <c r="R390" s="9"/>
      <c r="S390" s="9"/>
      <c r="T390" s="17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2" t="s">
        <v>91</v>
      </c>
      <c r="AU390" s="2" t="s">
        <v>41</v>
      </c>
      <c r="AV390" s="9"/>
      <c r="AW390" s="9"/>
      <c r="AX390" s="9"/>
      <c r="AY390" s="9"/>
      <c r="AZ390" s="9"/>
      <c r="BA390" s="9"/>
      <c r="BB390" s="9"/>
      <c r="BC390" s="9"/>
      <c r="BD390" s="9"/>
      <c r="BE390" s="9"/>
      <c r="BF390" s="9"/>
      <c r="BG390" s="9"/>
      <c r="BH390" s="9"/>
      <c r="BI390" s="9"/>
      <c r="BJ390" s="9"/>
      <c r="BK390" s="9"/>
      <c r="BL390" s="9"/>
      <c r="BM390" s="9"/>
    </row>
    <row r="391" spans="1:65" ht="15.75" customHeight="1" x14ac:dyDescent="0.2">
      <c r="A391" s="81"/>
      <c r="B391" s="82"/>
      <c r="C391" s="81"/>
      <c r="D391" s="76" t="s">
        <v>98</v>
      </c>
      <c r="E391" s="83" t="s">
        <v>6</v>
      </c>
      <c r="F391" s="84" t="s">
        <v>644</v>
      </c>
      <c r="G391" s="81"/>
      <c r="H391" s="85">
        <v>18</v>
      </c>
      <c r="I391" s="110"/>
      <c r="J391" s="110"/>
      <c r="K391" s="110"/>
      <c r="L391" s="82"/>
      <c r="M391" s="86"/>
      <c r="N391" s="81"/>
      <c r="O391" s="81"/>
      <c r="P391" s="81"/>
      <c r="Q391" s="81"/>
      <c r="R391" s="81"/>
      <c r="S391" s="81"/>
      <c r="T391" s="87"/>
      <c r="U391" s="81"/>
      <c r="V391" s="81"/>
      <c r="W391" s="81"/>
      <c r="X391" s="81"/>
      <c r="Y391" s="81"/>
      <c r="Z391" s="81"/>
      <c r="AA391" s="81"/>
      <c r="AB391" s="81"/>
      <c r="AC391" s="81"/>
      <c r="AD391" s="81"/>
      <c r="AE391" s="81"/>
      <c r="AF391" s="81"/>
      <c r="AG391" s="81"/>
      <c r="AH391" s="81"/>
      <c r="AI391" s="81"/>
      <c r="AJ391" s="81"/>
      <c r="AK391" s="81"/>
      <c r="AL391" s="81"/>
      <c r="AM391" s="81"/>
      <c r="AN391" s="81"/>
      <c r="AO391" s="81"/>
      <c r="AP391" s="81"/>
      <c r="AQ391" s="81"/>
      <c r="AR391" s="81"/>
      <c r="AS391" s="81"/>
      <c r="AT391" s="83" t="s">
        <v>98</v>
      </c>
      <c r="AU391" s="83" t="s">
        <v>41</v>
      </c>
      <c r="AV391" s="81" t="s">
        <v>41</v>
      </c>
      <c r="AW391" s="81" t="s">
        <v>17</v>
      </c>
      <c r="AX391" s="81" t="s">
        <v>39</v>
      </c>
      <c r="AY391" s="83" t="s">
        <v>80</v>
      </c>
      <c r="AZ391" s="81"/>
      <c r="BA391" s="81"/>
      <c r="BB391" s="81"/>
      <c r="BC391" s="81"/>
      <c r="BD391" s="81"/>
      <c r="BE391" s="81"/>
      <c r="BF391" s="81"/>
      <c r="BG391" s="81"/>
      <c r="BH391" s="81"/>
      <c r="BI391" s="81"/>
      <c r="BJ391" s="81"/>
      <c r="BK391" s="81"/>
      <c r="BL391" s="81"/>
      <c r="BM391" s="81"/>
    </row>
    <row r="392" spans="1:65" ht="16.5" customHeight="1" x14ac:dyDescent="0.2">
      <c r="A392" s="9"/>
      <c r="B392" s="10"/>
      <c r="C392" s="65" t="s">
        <v>645</v>
      </c>
      <c r="D392" s="65" t="s">
        <v>83</v>
      </c>
      <c r="E392" s="66" t="s">
        <v>646</v>
      </c>
      <c r="F392" s="67" t="s">
        <v>647</v>
      </c>
      <c r="G392" s="68" t="s">
        <v>86</v>
      </c>
      <c r="H392" s="69">
        <v>18</v>
      </c>
      <c r="I392" s="108"/>
      <c r="J392" s="108">
        <f>ROUND(I392*H392,2)</f>
        <v>0</v>
      </c>
      <c r="K392" s="109"/>
      <c r="L392" s="10"/>
      <c r="M392" s="70" t="s">
        <v>6</v>
      </c>
      <c r="N392" s="71" t="s">
        <v>25</v>
      </c>
      <c r="O392" s="72">
        <v>0.108</v>
      </c>
      <c r="P392" s="72">
        <f>O392*H392</f>
        <v>1.944</v>
      </c>
      <c r="Q392" s="72">
        <v>1.6000000000000001E-4</v>
      </c>
      <c r="R392" s="72">
        <f>Q392*H392</f>
        <v>2.8800000000000002E-3</v>
      </c>
      <c r="S392" s="72">
        <v>0</v>
      </c>
      <c r="T392" s="73">
        <f>S392*H392</f>
        <v>0</v>
      </c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74" t="s">
        <v>192</v>
      </c>
      <c r="AS392" s="9"/>
      <c r="AT392" s="74" t="s">
        <v>83</v>
      </c>
      <c r="AU392" s="74" t="s">
        <v>41</v>
      </c>
      <c r="AV392" s="9"/>
      <c r="AW392" s="9"/>
      <c r="AX392" s="9"/>
      <c r="AY392" s="2" t="s">
        <v>80</v>
      </c>
      <c r="AZ392" s="9"/>
      <c r="BA392" s="9"/>
      <c r="BB392" s="9"/>
      <c r="BC392" s="9"/>
      <c r="BD392" s="9"/>
      <c r="BE392" s="75">
        <f>IF(N392="základní",J392,0)</f>
        <v>0</v>
      </c>
      <c r="BF392" s="75">
        <f>IF(N392="snížená",J392,0)</f>
        <v>0</v>
      </c>
      <c r="BG392" s="75">
        <f>IF(N392="zákl. přenesená",J392,0)</f>
        <v>0</v>
      </c>
      <c r="BH392" s="75">
        <f>IF(N392="sníž. přenesená",J392,0)</f>
        <v>0</v>
      </c>
      <c r="BI392" s="75">
        <f>IF(N392="nulová",J392,0)</f>
        <v>0</v>
      </c>
      <c r="BJ392" s="2" t="s">
        <v>39</v>
      </c>
      <c r="BK392" s="75">
        <f>ROUND(I392*H392,2)</f>
        <v>0</v>
      </c>
      <c r="BL392" s="2" t="s">
        <v>192</v>
      </c>
      <c r="BM392" s="74" t="s">
        <v>648</v>
      </c>
    </row>
    <row r="393" spans="1:65" ht="15.75" customHeight="1" x14ac:dyDescent="0.2">
      <c r="A393" s="9"/>
      <c r="B393" s="10"/>
      <c r="C393" s="9"/>
      <c r="D393" s="76" t="s">
        <v>89</v>
      </c>
      <c r="E393" s="9"/>
      <c r="F393" s="77" t="s">
        <v>649</v>
      </c>
      <c r="G393" s="9"/>
      <c r="H393" s="9"/>
      <c r="I393" s="103"/>
      <c r="J393" s="103"/>
      <c r="K393" s="103"/>
      <c r="L393" s="10"/>
      <c r="M393" s="78"/>
      <c r="N393" s="9"/>
      <c r="O393" s="9"/>
      <c r="P393" s="9"/>
      <c r="Q393" s="9"/>
      <c r="R393" s="9"/>
      <c r="S393" s="9"/>
      <c r="T393" s="17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2" t="s">
        <v>89</v>
      </c>
      <c r="AU393" s="2" t="s">
        <v>41</v>
      </c>
      <c r="AV393" s="9"/>
      <c r="AW393" s="9"/>
      <c r="AX393" s="9"/>
      <c r="AY393" s="9"/>
      <c r="AZ393" s="9"/>
      <c r="BA393" s="9"/>
      <c r="BB393" s="9"/>
      <c r="BC393" s="9"/>
      <c r="BD393" s="9"/>
      <c r="BE393" s="9"/>
      <c r="BF393" s="9"/>
      <c r="BG393" s="9"/>
      <c r="BH393" s="9"/>
      <c r="BI393" s="9"/>
      <c r="BJ393" s="9"/>
      <c r="BK393" s="9"/>
      <c r="BL393" s="9"/>
      <c r="BM393" s="9"/>
    </row>
    <row r="394" spans="1:65" ht="15.75" customHeight="1" x14ac:dyDescent="0.2">
      <c r="A394" s="9"/>
      <c r="B394" s="10"/>
      <c r="C394" s="9"/>
      <c r="D394" s="79" t="s">
        <v>91</v>
      </c>
      <c r="E394" s="9"/>
      <c r="F394" s="80" t="s">
        <v>650</v>
      </c>
      <c r="G394" s="9"/>
      <c r="H394" s="9"/>
      <c r="I394" s="103"/>
      <c r="J394" s="103"/>
      <c r="K394" s="103"/>
      <c r="L394" s="10"/>
      <c r="M394" s="78"/>
      <c r="N394" s="9"/>
      <c r="O394" s="9"/>
      <c r="P394" s="9"/>
      <c r="Q394" s="9"/>
      <c r="R394" s="9"/>
      <c r="S394" s="9"/>
      <c r="T394" s="17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  <c r="AT394" s="2" t="s">
        <v>91</v>
      </c>
      <c r="AU394" s="2" t="s">
        <v>41</v>
      </c>
      <c r="AV394" s="9"/>
      <c r="AW394" s="9"/>
      <c r="AX394" s="9"/>
      <c r="AY394" s="9"/>
      <c r="AZ394" s="9"/>
      <c r="BA394" s="9"/>
      <c r="BB394" s="9"/>
      <c r="BC394" s="9"/>
      <c r="BD394" s="9"/>
      <c r="BE394" s="9"/>
      <c r="BF394" s="9"/>
      <c r="BG394" s="9"/>
      <c r="BH394" s="9"/>
      <c r="BI394" s="9"/>
      <c r="BJ394" s="9"/>
      <c r="BK394" s="9"/>
      <c r="BL394" s="9"/>
      <c r="BM394" s="9"/>
    </row>
    <row r="395" spans="1:65" ht="16.5" customHeight="1" x14ac:dyDescent="0.2">
      <c r="A395" s="9"/>
      <c r="B395" s="10"/>
      <c r="C395" s="65" t="s">
        <v>651</v>
      </c>
      <c r="D395" s="65" t="s">
        <v>83</v>
      </c>
      <c r="E395" s="66" t="s">
        <v>652</v>
      </c>
      <c r="F395" s="67" t="s">
        <v>653</v>
      </c>
      <c r="G395" s="68" t="s">
        <v>86</v>
      </c>
      <c r="H395" s="69">
        <v>18</v>
      </c>
      <c r="I395" s="108"/>
      <c r="J395" s="108">
        <f>ROUND(I395*H395,2)</f>
        <v>0</v>
      </c>
      <c r="K395" s="109"/>
      <c r="L395" s="10"/>
      <c r="M395" s="70" t="s">
        <v>6</v>
      </c>
      <c r="N395" s="71" t="s">
        <v>25</v>
      </c>
      <c r="O395" s="72">
        <v>0.21099999999999999</v>
      </c>
      <c r="P395" s="72">
        <f>O395*H395</f>
        <v>3.798</v>
      </c>
      <c r="Q395" s="72">
        <v>4.0999999999999999E-4</v>
      </c>
      <c r="R395" s="72">
        <f>Q395*H395</f>
        <v>7.3799999999999994E-3</v>
      </c>
      <c r="S395" s="72">
        <v>0</v>
      </c>
      <c r="T395" s="73">
        <f>S395*H395</f>
        <v>0</v>
      </c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74" t="s">
        <v>192</v>
      </c>
      <c r="AS395" s="9"/>
      <c r="AT395" s="74" t="s">
        <v>83</v>
      </c>
      <c r="AU395" s="74" t="s">
        <v>41</v>
      </c>
      <c r="AV395" s="9"/>
      <c r="AW395" s="9"/>
      <c r="AX395" s="9"/>
      <c r="AY395" s="2" t="s">
        <v>80</v>
      </c>
      <c r="AZ395" s="9"/>
      <c r="BA395" s="9"/>
      <c r="BB395" s="9"/>
      <c r="BC395" s="9"/>
      <c r="BD395" s="9"/>
      <c r="BE395" s="75">
        <f>IF(N395="základní",J395,0)</f>
        <v>0</v>
      </c>
      <c r="BF395" s="75">
        <f>IF(N395="snížená",J395,0)</f>
        <v>0</v>
      </c>
      <c r="BG395" s="75">
        <f>IF(N395="zákl. přenesená",J395,0)</f>
        <v>0</v>
      </c>
      <c r="BH395" s="75">
        <f>IF(N395="sníž. přenesená",J395,0)</f>
        <v>0</v>
      </c>
      <c r="BI395" s="75">
        <f>IF(N395="nulová",J395,0)</f>
        <v>0</v>
      </c>
      <c r="BJ395" s="2" t="s">
        <v>39</v>
      </c>
      <c r="BK395" s="75">
        <f>ROUND(I395*H395,2)</f>
        <v>0</v>
      </c>
      <c r="BL395" s="2" t="s">
        <v>192</v>
      </c>
      <c r="BM395" s="74" t="s">
        <v>654</v>
      </c>
    </row>
    <row r="396" spans="1:65" ht="15.75" customHeight="1" x14ac:dyDescent="0.2">
      <c r="A396" s="9"/>
      <c r="B396" s="10"/>
      <c r="C396" s="9"/>
      <c r="D396" s="76" t="s">
        <v>89</v>
      </c>
      <c r="E396" s="9"/>
      <c r="F396" s="77" t="s">
        <v>655</v>
      </c>
      <c r="G396" s="9"/>
      <c r="H396" s="9"/>
      <c r="I396" s="103"/>
      <c r="J396" s="103"/>
      <c r="K396" s="103"/>
      <c r="L396" s="10"/>
      <c r="M396" s="78"/>
      <c r="N396" s="9"/>
      <c r="O396" s="9"/>
      <c r="P396" s="9"/>
      <c r="Q396" s="9"/>
      <c r="R396" s="9"/>
      <c r="S396" s="9"/>
      <c r="T396" s="17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  <c r="AT396" s="2" t="s">
        <v>89</v>
      </c>
      <c r="AU396" s="2" t="s">
        <v>41</v>
      </c>
      <c r="AV396" s="9"/>
      <c r="AW396" s="9"/>
      <c r="AX396" s="9"/>
      <c r="AY396" s="9"/>
      <c r="AZ396" s="9"/>
      <c r="BA396" s="9"/>
      <c r="BB396" s="9"/>
      <c r="BC396" s="9"/>
      <c r="BD396" s="9"/>
      <c r="BE396" s="9"/>
      <c r="BF396" s="9"/>
      <c r="BG396" s="9"/>
      <c r="BH396" s="9"/>
      <c r="BI396" s="9"/>
      <c r="BJ396" s="9"/>
      <c r="BK396" s="9"/>
      <c r="BL396" s="9"/>
      <c r="BM396" s="9"/>
    </row>
    <row r="397" spans="1:65" ht="15.75" customHeight="1" x14ac:dyDescent="0.2">
      <c r="A397" s="9"/>
      <c r="B397" s="10"/>
      <c r="C397" s="9"/>
      <c r="D397" s="79" t="s">
        <v>91</v>
      </c>
      <c r="E397" s="9"/>
      <c r="F397" s="80" t="s">
        <v>656</v>
      </c>
      <c r="G397" s="9"/>
      <c r="H397" s="9"/>
      <c r="I397" s="103"/>
      <c r="J397" s="103"/>
      <c r="K397" s="103"/>
      <c r="L397" s="10"/>
      <c r="M397" s="78"/>
      <c r="N397" s="9"/>
      <c r="O397" s="9"/>
      <c r="P397" s="9"/>
      <c r="Q397" s="9"/>
      <c r="R397" s="9"/>
      <c r="S397" s="9"/>
      <c r="T397" s="17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  <c r="AT397" s="2" t="s">
        <v>91</v>
      </c>
      <c r="AU397" s="2" t="s">
        <v>41</v>
      </c>
      <c r="AV397" s="9"/>
      <c r="AW397" s="9"/>
      <c r="AX397" s="9"/>
      <c r="AY397" s="9"/>
      <c r="AZ397" s="9"/>
      <c r="BA397" s="9"/>
      <c r="BB397" s="9"/>
      <c r="BC397" s="9"/>
      <c r="BD397" s="9"/>
      <c r="BE397" s="9"/>
      <c r="BF397" s="9"/>
      <c r="BG397" s="9"/>
      <c r="BH397" s="9"/>
      <c r="BI397" s="9"/>
      <c r="BJ397" s="9"/>
      <c r="BK397" s="9"/>
      <c r="BL397" s="9"/>
      <c r="BM397" s="9"/>
    </row>
    <row r="398" spans="1:65" ht="22.5" customHeight="1" x14ac:dyDescent="0.25">
      <c r="A398" s="55"/>
      <c r="B398" s="56"/>
      <c r="C398" s="55"/>
      <c r="D398" s="57" t="s">
        <v>37</v>
      </c>
      <c r="E398" s="64" t="s">
        <v>657</v>
      </c>
      <c r="F398" s="64" t="s">
        <v>658</v>
      </c>
      <c r="G398" s="55"/>
      <c r="H398" s="55"/>
      <c r="I398" s="105"/>
      <c r="J398" s="107">
        <f>BK398</f>
        <v>0</v>
      </c>
      <c r="K398" s="105"/>
      <c r="L398" s="56"/>
      <c r="M398" s="59"/>
      <c r="N398" s="55"/>
      <c r="O398" s="55"/>
      <c r="P398" s="60">
        <f>SUM(P399:P408)</f>
        <v>43.87594</v>
      </c>
      <c r="Q398" s="55"/>
      <c r="R398" s="60">
        <f>SUM(R399:R408)</f>
        <v>0.29096675999999999</v>
      </c>
      <c r="S398" s="55"/>
      <c r="T398" s="61">
        <f>SUM(T399:T408)</f>
        <v>7.1587059999999994E-2</v>
      </c>
      <c r="U398" s="55"/>
      <c r="V398" s="55"/>
      <c r="W398" s="55"/>
      <c r="X398" s="55"/>
      <c r="Y398" s="55"/>
      <c r="Z398" s="55"/>
      <c r="AA398" s="55"/>
      <c r="AB398" s="55"/>
      <c r="AC398" s="55"/>
      <c r="AD398" s="55"/>
      <c r="AE398" s="55"/>
      <c r="AF398" s="55"/>
      <c r="AG398" s="55"/>
      <c r="AH398" s="55"/>
      <c r="AI398" s="55"/>
      <c r="AJ398" s="55"/>
      <c r="AK398" s="55"/>
      <c r="AL398" s="55"/>
      <c r="AM398" s="55"/>
      <c r="AN398" s="55"/>
      <c r="AO398" s="55"/>
      <c r="AP398" s="55"/>
      <c r="AQ398" s="55"/>
      <c r="AR398" s="57" t="s">
        <v>41</v>
      </c>
      <c r="AS398" s="55"/>
      <c r="AT398" s="62" t="s">
        <v>37</v>
      </c>
      <c r="AU398" s="62" t="s">
        <v>39</v>
      </c>
      <c r="AV398" s="55"/>
      <c r="AW398" s="55"/>
      <c r="AX398" s="55"/>
      <c r="AY398" s="57" t="s">
        <v>80</v>
      </c>
      <c r="AZ398" s="55"/>
      <c r="BA398" s="55"/>
      <c r="BB398" s="55"/>
      <c r="BC398" s="55"/>
      <c r="BD398" s="55"/>
      <c r="BE398" s="55"/>
      <c r="BF398" s="55"/>
      <c r="BG398" s="55"/>
      <c r="BH398" s="55"/>
      <c r="BI398" s="55"/>
      <c r="BJ398" s="55"/>
      <c r="BK398" s="63">
        <f>SUM(BK399:BK408)</f>
        <v>0</v>
      </c>
      <c r="BL398" s="55"/>
      <c r="BM398" s="55"/>
    </row>
    <row r="399" spans="1:65" ht="16.5" customHeight="1" x14ac:dyDescent="0.2">
      <c r="A399" s="9"/>
      <c r="B399" s="10"/>
      <c r="C399" s="65" t="s">
        <v>659</v>
      </c>
      <c r="D399" s="65" t="s">
        <v>83</v>
      </c>
      <c r="E399" s="66" t="s">
        <v>660</v>
      </c>
      <c r="F399" s="67" t="s">
        <v>661</v>
      </c>
      <c r="G399" s="68" t="s">
        <v>86</v>
      </c>
      <c r="H399" s="69">
        <v>230.92599999999999</v>
      </c>
      <c r="I399" s="108"/>
      <c r="J399" s="108">
        <f>ROUND(I399*H399,2)</f>
        <v>0</v>
      </c>
      <c r="K399" s="109"/>
      <c r="L399" s="10"/>
      <c r="M399" s="70" t="s">
        <v>6</v>
      </c>
      <c r="N399" s="71" t="s">
        <v>25</v>
      </c>
      <c r="O399" s="72">
        <v>1.2E-2</v>
      </c>
      <c r="P399" s="72">
        <f>O399*H399</f>
        <v>2.771112</v>
      </c>
      <c r="Q399" s="72">
        <v>0</v>
      </c>
      <c r="R399" s="72">
        <f>Q399*H399</f>
        <v>0</v>
      </c>
      <c r="S399" s="72">
        <v>0</v>
      </c>
      <c r="T399" s="73">
        <f>S399*H399</f>
        <v>0</v>
      </c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74" t="s">
        <v>192</v>
      </c>
      <c r="AS399" s="9"/>
      <c r="AT399" s="74" t="s">
        <v>83</v>
      </c>
      <c r="AU399" s="74" t="s">
        <v>41</v>
      </c>
      <c r="AV399" s="9"/>
      <c r="AW399" s="9"/>
      <c r="AX399" s="9"/>
      <c r="AY399" s="2" t="s">
        <v>80</v>
      </c>
      <c r="AZ399" s="9"/>
      <c r="BA399" s="9"/>
      <c r="BB399" s="9"/>
      <c r="BC399" s="9"/>
      <c r="BD399" s="9"/>
      <c r="BE399" s="75">
        <f>IF(N399="základní",J399,0)</f>
        <v>0</v>
      </c>
      <c r="BF399" s="75">
        <f>IF(N399="snížená",J399,0)</f>
        <v>0</v>
      </c>
      <c r="BG399" s="75">
        <f>IF(N399="zákl. přenesená",J399,0)</f>
        <v>0</v>
      </c>
      <c r="BH399" s="75">
        <f>IF(N399="sníž. přenesená",J399,0)</f>
        <v>0</v>
      </c>
      <c r="BI399" s="75">
        <f>IF(N399="nulová",J399,0)</f>
        <v>0</v>
      </c>
      <c r="BJ399" s="2" t="s">
        <v>39</v>
      </c>
      <c r="BK399" s="75">
        <f>ROUND(I399*H399,2)</f>
        <v>0</v>
      </c>
      <c r="BL399" s="2" t="s">
        <v>192</v>
      </c>
      <c r="BM399" s="74" t="s">
        <v>662</v>
      </c>
    </row>
    <row r="400" spans="1:65" ht="15.75" customHeight="1" x14ac:dyDescent="0.2">
      <c r="A400" s="9"/>
      <c r="B400" s="10"/>
      <c r="C400" s="9"/>
      <c r="D400" s="76" t="s">
        <v>89</v>
      </c>
      <c r="E400" s="9"/>
      <c r="F400" s="77" t="s">
        <v>663</v>
      </c>
      <c r="G400" s="9"/>
      <c r="H400" s="9"/>
      <c r="I400" s="103"/>
      <c r="J400" s="103"/>
      <c r="K400" s="103"/>
      <c r="L400" s="10"/>
      <c r="M400" s="78"/>
      <c r="N400" s="9"/>
      <c r="O400" s="9"/>
      <c r="P400" s="9"/>
      <c r="Q400" s="9"/>
      <c r="R400" s="9"/>
      <c r="S400" s="9"/>
      <c r="T400" s="17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  <c r="AT400" s="2" t="s">
        <v>89</v>
      </c>
      <c r="AU400" s="2" t="s">
        <v>41</v>
      </c>
      <c r="AV400" s="9"/>
      <c r="AW400" s="9"/>
      <c r="AX400" s="9"/>
      <c r="AY400" s="9"/>
      <c r="AZ400" s="9"/>
      <c r="BA400" s="9"/>
      <c r="BB400" s="9"/>
      <c r="BC400" s="9"/>
      <c r="BD400" s="9"/>
      <c r="BE400" s="9"/>
      <c r="BF400" s="9"/>
      <c r="BG400" s="9"/>
      <c r="BH400" s="9"/>
      <c r="BI400" s="9"/>
      <c r="BJ400" s="9"/>
      <c r="BK400" s="9"/>
      <c r="BL400" s="9"/>
      <c r="BM400" s="9"/>
    </row>
    <row r="401" spans="1:65" ht="15.75" customHeight="1" x14ac:dyDescent="0.2">
      <c r="A401" s="9"/>
      <c r="B401" s="10"/>
      <c r="C401" s="9"/>
      <c r="D401" s="79" t="s">
        <v>91</v>
      </c>
      <c r="E401" s="9"/>
      <c r="F401" s="80" t="s">
        <v>664</v>
      </c>
      <c r="G401" s="9"/>
      <c r="H401" s="9"/>
      <c r="I401" s="103"/>
      <c r="J401" s="103"/>
      <c r="K401" s="103"/>
      <c r="L401" s="10"/>
      <c r="M401" s="78"/>
      <c r="N401" s="9"/>
      <c r="O401" s="9"/>
      <c r="P401" s="9"/>
      <c r="Q401" s="9"/>
      <c r="R401" s="9"/>
      <c r="S401" s="9"/>
      <c r="T401" s="17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  <c r="AT401" s="2" t="s">
        <v>91</v>
      </c>
      <c r="AU401" s="2" t="s">
        <v>41</v>
      </c>
      <c r="AV401" s="9"/>
      <c r="AW401" s="9"/>
      <c r="AX401" s="9"/>
      <c r="AY401" s="9"/>
      <c r="AZ401" s="9"/>
      <c r="BA401" s="9"/>
      <c r="BB401" s="9"/>
      <c r="BC401" s="9"/>
      <c r="BD401" s="9"/>
      <c r="BE401" s="9"/>
      <c r="BF401" s="9"/>
      <c r="BG401" s="9"/>
      <c r="BH401" s="9"/>
      <c r="BI401" s="9"/>
      <c r="BJ401" s="9"/>
      <c r="BK401" s="9"/>
      <c r="BL401" s="9"/>
      <c r="BM401" s="9"/>
    </row>
    <row r="402" spans="1:65" ht="16.5" customHeight="1" x14ac:dyDescent="0.2">
      <c r="A402" s="9"/>
      <c r="B402" s="10"/>
      <c r="C402" s="65" t="s">
        <v>665</v>
      </c>
      <c r="D402" s="65" t="s">
        <v>83</v>
      </c>
      <c r="E402" s="66" t="s">
        <v>666</v>
      </c>
      <c r="F402" s="67" t="s">
        <v>667</v>
      </c>
      <c r="G402" s="68" t="s">
        <v>86</v>
      </c>
      <c r="H402" s="69">
        <v>230.92599999999999</v>
      </c>
      <c r="I402" s="108"/>
      <c r="J402" s="108">
        <f>ROUND(I402*H402,2)</f>
        <v>0</v>
      </c>
      <c r="K402" s="109"/>
      <c r="L402" s="10"/>
      <c r="M402" s="70" t="s">
        <v>6</v>
      </c>
      <c r="N402" s="71" t="s">
        <v>25</v>
      </c>
      <c r="O402" s="72">
        <v>7.3999999999999996E-2</v>
      </c>
      <c r="P402" s="72">
        <f>O402*H402</f>
        <v>17.088524</v>
      </c>
      <c r="Q402" s="72">
        <v>1E-3</v>
      </c>
      <c r="R402" s="72">
        <f>Q402*H402</f>
        <v>0.23092599999999999</v>
      </c>
      <c r="S402" s="72">
        <v>3.1E-4</v>
      </c>
      <c r="T402" s="73">
        <f>S402*H402</f>
        <v>7.1587059999999994E-2</v>
      </c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74" t="s">
        <v>192</v>
      </c>
      <c r="AS402" s="9"/>
      <c r="AT402" s="74" t="s">
        <v>83</v>
      </c>
      <c r="AU402" s="74" t="s">
        <v>41</v>
      </c>
      <c r="AV402" s="9"/>
      <c r="AW402" s="9"/>
      <c r="AX402" s="9"/>
      <c r="AY402" s="2" t="s">
        <v>80</v>
      </c>
      <c r="AZ402" s="9"/>
      <c r="BA402" s="9"/>
      <c r="BB402" s="9"/>
      <c r="BC402" s="9"/>
      <c r="BD402" s="9"/>
      <c r="BE402" s="75">
        <f>IF(N402="základní",J402,0)</f>
        <v>0</v>
      </c>
      <c r="BF402" s="75">
        <f>IF(N402="snížená",J402,0)</f>
        <v>0</v>
      </c>
      <c r="BG402" s="75">
        <f>IF(N402="zákl. přenesená",J402,0)</f>
        <v>0</v>
      </c>
      <c r="BH402" s="75">
        <f>IF(N402="sníž. přenesená",J402,0)</f>
        <v>0</v>
      </c>
      <c r="BI402" s="75">
        <f>IF(N402="nulová",J402,0)</f>
        <v>0</v>
      </c>
      <c r="BJ402" s="2" t="s">
        <v>39</v>
      </c>
      <c r="BK402" s="75">
        <f>ROUND(I402*H402,2)</f>
        <v>0</v>
      </c>
      <c r="BL402" s="2" t="s">
        <v>192</v>
      </c>
      <c r="BM402" s="74" t="s">
        <v>668</v>
      </c>
    </row>
    <row r="403" spans="1:65" ht="15.75" customHeight="1" x14ac:dyDescent="0.2">
      <c r="A403" s="9"/>
      <c r="B403" s="10"/>
      <c r="C403" s="9"/>
      <c r="D403" s="76" t="s">
        <v>89</v>
      </c>
      <c r="E403" s="9"/>
      <c r="F403" s="77" t="s">
        <v>669</v>
      </c>
      <c r="G403" s="9"/>
      <c r="H403" s="9"/>
      <c r="I403" s="103"/>
      <c r="J403" s="103"/>
      <c r="K403" s="103"/>
      <c r="L403" s="10"/>
      <c r="M403" s="78"/>
      <c r="N403" s="9"/>
      <c r="O403" s="9"/>
      <c r="P403" s="9"/>
      <c r="Q403" s="9"/>
      <c r="R403" s="9"/>
      <c r="S403" s="9"/>
      <c r="T403" s="17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9"/>
      <c r="AT403" s="2" t="s">
        <v>89</v>
      </c>
      <c r="AU403" s="2" t="s">
        <v>41</v>
      </c>
      <c r="AV403" s="9"/>
      <c r="AW403" s="9"/>
      <c r="AX403" s="9"/>
      <c r="AY403" s="9"/>
      <c r="AZ403" s="9"/>
      <c r="BA403" s="9"/>
      <c r="BB403" s="9"/>
      <c r="BC403" s="9"/>
      <c r="BD403" s="9"/>
      <c r="BE403" s="9"/>
      <c r="BF403" s="9"/>
      <c r="BG403" s="9"/>
      <c r="BH403" s="9"/>
      <c r="BI403" s="9"/>
      <c r="BJ403" s="9"/>
      <c r="BK403" s="9"/>
      <c r="BL403" s="9"/>
      <c r="BM403" s="9"/>
    </row>
    <row r="404" spans="1:65" ht="15.75" customHeight="1" x14ac:dyDescent="0.2">
      <c r="A404" s="9"/>
      <c r="B404" s="10"/>
      <c r="C404" s="9"/>
      <c r="D404" s="79" t="s">
        <v>91</v>
      </c>
      <c r="E404" s="9"/>
      <c r="F404" s="80" t="s">
        <v>670</v>
      </c>
      <c r="G404" s="9"/>
      <c r="H404" s="9"/>
      <c r="I404" s="103"/>
      <c r="J404" s="103"/>
      <c r="K404" s="103"/>
      <c r="L404" s="10"/>
      <c r="M404" s="78"/>
      <c r="N404" s="9"/>
      <c r="O404" s="9"/>
      <c r="P404" s="9"/>
      <c r="Q404" s="9"/>
      <c r="R404" s="9"/>
      <c r="S404" s="9"/>
      <c r="T404" s="17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2" t="s">
        <v>91</v>
      </c>
      <c r="AU404" s="2" t="s">
        <v>41</v>
      </c>
      <c r="AV404" s="9"/>
      <c r="AW404" s="9"/>
      <c r="AX404" s="9"/>
      <c r="AY404" s="9"/>
      <c r="AZ404" s="9"/>
      <c r="BA404" s="9"/>
      <c r="BB404" s="9"/>
      <c r="BC404" s="9"/>
      <c r="BD404" s="9"/>
      <c r="BE404" s="9"/>
      <c r="BF404" s="9"/>
      <c r="BG404" s="9"/>
      <c r="BH404" s="9"/>
      <c r="BI404" s="9"/>
      <c r="BJ404" s="9"/>
      <c r="BK404" s="9"/>
      <c r="BL404" s="9"/>
      <c r="BM404" s="9"/>
    </row>
    <row r="405" spans="1:65" ht="15.75" customHeight="1" x14ac:dyDescent="0.2">
      <c r="A405" s="81"/>
      <c r="B405" s="82"/>
      <c r="C405" s="81"/>
      <c r="D405" s="76" t="s">
        <v>98</v>
      </c>
      <c r="E405" s="83" t="s">
        <v>6</v>
      </c>
      <c r="F405" s="84" t="s">
        <v>671</v>
      </c>
      <c r="G405" s="81"/>
      <c r="H405" s="85">
        <v>230.92599999999999</v>
      </c>
      <c r="I405" s="110"/>
      <c r="J405" s="110"/>
      <c r="K405" s="110"/>
      <c r="L405" s="82"/>
      <c r="M405" s="86"/>
      <c r="N405" s="81"/>
      <c r="O405" s="81"/>
      <c r="P405" s="81"/>
      <c r="Q405" s="81"/>
      <c r="R405" s="81"/>
      <c r="S405" s="81"/>
      <c r="T405" s="87"/>
      <c r="U405" s="81"/>
      <c r="V405" s="81"/>
      <c r="W405" s="81"/>
      <c r="X405" s="81"/>
      <c r="Y405" s="81"/>
      <c r="Z405" s="81"/>
      <c r="AA405" s="81"/>
      <c r="AB405" s="81"/>
      <c r="AC405" s="81"/>
      <c r="AD405" s="81"/>
      <c r="AE405" s="81"/>
      <c r="AF405" s="81"/>
      <c r="AG405" s="81"/>
      <c r="AH405" s="81"/>
      <c r="AI405" s="81"/>
      <c r="AJ405" s="81"/>
      <c r="AK405" s="81"/>
      <c r="AL405" s="81"/>
      <c r="AM405" s="81"/>
      <c r="AN405" s="81"/>
      <c r="AO405" s="81"/>
      <c r="AP405" s="81"/>
      <c r="AQ405" s="81"/>
      <c r="AR405" s="81"/>
      <c r="AS405" s="81"/>
      <c r="AT405" s="83" t="s">
        <v>98</v>
      </c>
      <c r="AU405" s="83" t="s">
        <v>41</v>
      </c>
      <c r="AV405" s="81" t="s">
        <v>41</v>
      </c>
      <c r="AW405" s="81" t="s">
        <v>17</v>
      </c>
      <c r="AX405" s="81" t="s">
        <v>39</v>
      </c>
      <c r="AY405" s="83" t="s">
        <v>80</v>
      </c>
      <c r="AZ405" s="81"/>
      <c r="BA405" s="81"/>
      <c r="BB405" s="81"/>
      <c r="BC405" s="81"/>
      <c r="BD405" s="81"/>
      <c r="BE405" s="81"/>
      <c r="BF405" s="81"/>
      <c r="BG405" s="81"/>
      <c r="BH405" s="81"/>
      <c r="BI405" s="81"/>
      <c r="BJ405" s="81"/>
      <c r="BK405" s="81"/>
      <c r="BL405" s="81"/>
      <c r="BM405" s="81"/>
    </row>
    <row r="406" spans="1:65" ht="16.5" customHeight="1" x14ac:dyDescent="0.2">
      <c r="A406" s="9"/>
      <c r="B406" s="10"/>
      <c r="C406" s="65" t="s">
        <v>672</v>
      </c>
      <c r="D406" s="65" t="s">
        <v>83</v>
      </c>
      <c r="E406" s="66" t="s">
        <v>673</v>
      </c>
      <c r="F406" s="67" t="s">
        <v>674</v>
      </c>
      <c r="G406" s="68" t="s">
        <v>86</v>
      </c>
      <c r="H406" s="69">
        <v>230.92599999999999</v>
      </c>
      <c r="I406" s="108"/>
      <c r="J406" s="108">
        <f>ROUND(I406*H406,2)</f>
        <v>0</v>
      </c>
      <c r="K406" s="109"/>
      <c r="L406" s="10"/>
      <c r="M406" s="70" t="s">
        <v>6</v>
      </c>
      <c r="N406" s="71" t="s">
        <v>25</v>
      </c>
      <c r="O406" s="72">
        <v>0.104</v>
      </c>
      <c r="P406" s="72">
        <f>O406*H406</f>
        <v>24.016303999999998</v>
      </c>
      <c r="Q406" s="72">
        <v>2.5999999999999998E-4</v>
      </c>
      <c r="R406" s="72">
        <f>Q406*H406</f>
        <v>6.0040759999999992E-2</v>
      </c>
      <c r="S406" s="72">
        <v>0</v>
      </c>
      <c r="T406" s="73">
        <f>S406*H406</f>
        <v>0</v>
      </c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74" t="s">
        <v>192</v>
      </c>
      <c r="AS406" s="9"/>
      <c r="AT406" s="74" t="s">
        <v>83</v>
      </c>
      <c r="AU406" s="74" t="s">
        <v>41</v>
      </c>
      <c r="AV406" s="9"/>
      <c r="AW406" s="9"/>
      <c r="AX406" s="9"/>
      <c r="AY406" s="2" t="s">
        <v>80</v>
      </c>
      <c r="AZ406" s="9"/>
      <c r="BA406" s="9"/>
      <c r="BB406" s="9"/>
      <c r="BC406" s="9"/>
      <c r="BD406" s="9"/>
      <c r="BE406" s="75">
        <f>IF(N406="základní",J406,0)</f>
        <v>0</v>
      </c>
      <c r="BF406" s="75">
        <f>IF(N406="snížená",J406,0)</f>
        <v>0</v>
      </c>
      <c r="BG406" s="75">
        <f>IF(N406="zákl. přenesená",J406,0)</f>
        <v>0</v>
      </c>
      <c r="BH406" s="75">
        <f>IF(N406="sníž. přenesená",J406,0)</f>
        <v>0</v>
      </c>
      <c r="BI406" s="75">
        <f>IF(N406="nulová",J406,0)</f>
        <v>0</v>
      </c>
      <c r="BJ406" s="2" t="s">
        <v>39</v>
      </c>
      <c r="BK406" s="75">
        <f>ROUND(I406*H406,2)</f>
        <v>0</v>
      </c>
      <c r="BL406" s="2" t="s">
        <v>192</v>
      </c>
      <c r="BM406" s="74" t="s">
        <v>675</v>
      </c>
    </row>
    <row r="407" spans="1:65" ht="15.75" customHeight="1" x14ac:dyDescent="0.2">
      <c r="A407" s="9"/>
      <c r="B407" s="10"/>
      <c r="C407" s="9"/>
      <c r="D407" s="76" t="s">
        <v>89</v>
      </c>
      <c r="E407" s="9"/>
      <c r="F407" s="77" t="s">
        <v>676</v>
      </c>
      <c r="G407" s="9"/>
      <c r="H407" s="9"/>
      <c r="I407" s="103"/>
      <c r="J407" s="103"/>
      <c r="K407" s="103"/>
      <c r="L407" s="10"/>
      <c r="M407" s="78"/>
      <c r="N407" s="9"/>
      <c r="O407" s="9"/>
      <c r="P407" s="9"/>
      <c r="Q407" s="9"/>
      <c r="R407" s="9"/>
      <c r="S407" s="9"/>
      <c r="T407" s="17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2" t="s">
        <v>89</v>
      </c>
      <c r="AU407" s="2" t="s">
        <v>41</v>
      </c>
      <c r="AV407" s="9"/>
      <c r="AW407" s="9"/>
      <c r="AX407" s="9"/>
      <c r="AY407" s="9"/>
      <c r="AZ407" s="9"/>
      <c r="BA407" s="9"/>
      <c r="BB407" s="9"/>
      <c r="BC407" s="9"/>
      <c r="BD407" s="9"/>
      <c r="BE407" s="9"/>
      <c r="BF407" s="9"/>
      <c r="BG407" s="9"/>
      <c r="BH407" s="9"/>
      <c r="BI407" s="9"/>
      <c r="BJ407" s="9"/>
      <c r="BK407" s="9"/>
      <c r="BL407" s="9"/>
      <c r="BM407" s="9"/>
    </row>
    <row r="408" spans="1:65" ht="15.75" customHeight="1" x14ac:dyDescent="0.2">
      <c r="A408" s="9"/>
      <c r="B408" s="10"/>
      <c r="C408" s="9"/>
      <c r="D408" s="79" t="s">
        <v>91</v>
      </c>
      <c r="E408" s="9"/>
      <c r="F408" s="80" t="s">
        <v>677</v>
      </c>
      <c r="G408" s="9"/>
      <c r="H408" s="9"/>
      <c r="I408" s="103"/>
      <c r="J408" s="103"/>
      <c r="K408" s="103"/>
      <c r="L408" s="10"/>
      <c r="M408" s="78"/>
      <c r="N408" s="9"/>
      <c r="O408" s="9"/>
      <c r="P408" s="9"/>
      <c r="Q408" s="9"/>
      <c r="R408" s="9"/>
      <c r="S408" s="9"/>
      <c r="T408" s="17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2" t="s">
        <v>91</v>
      </c>
      <c r="AU408" s="2" t="s">
        <v>41</v>
      </c>
      <c r="AV408" s="9"/>
      <c r="AW408" s="9"/>
      <c r="AX408" s="9"/>
      <c r="AY408" s="9"/>
      <c r="AZ408" s="9"/>
      <c r="BA408" s="9"/>
      <c r="BB408" s="9"/>
      <c r="BC408" s="9"/>
      <c r="BD408" s="9"/>
      <c r="BE408" s="9"/>
      <c r="BF408" s="9"/>
      <c r="BG408" s="9"/>
      <c r="BH408" s="9"/>
      <c r="BI408" s="9"/>
      <c r="BJ408" s="9"/>
      <c r="BK408" s="9"/>
      <c r="BL408" s="9"/>
      <c r="BM408" s="9"/>
    </row>
    <row r="409" spans="1:65" ht="25.5" customHeight="1" x14ac:dyDescent="0.25">
      <c r="A409" s="55"/>
      <c r="B409" s="56"/>
      <c r="C409" s="55"/>
      <c r="D409" s="57" t="s">
        <v>37</v>
      </c>
      <c r="E409" s="58" t="s">
        <v>678</v>
      </c>
      <c r="F409" s="58" t="s">
        <v>679</v>
      </c>
      <c r="G409" s="55"/>
      <c r="H409" s="55"/>
      <c r="I409" s="105"/>
      <c r="J409" s="106">
        <f>BK409</f>
        <v>0</v>
      </c>
      <c r="K409" s="105"/>
      <c r="L409" s="56"/>
      <c r="M409" s="59"/>
      <c r="N409" s="55"/>
      <c r="O409" s="55"/>
      <c r="P409" s="60">
        <f>SUM(P410:P412)</f>
        <v>24</v>
      </c>
      <c r="Q409" s="55"/>
      <c r="R409" s="60">
        <f>SUM(R410:R412)</f>
        <v>0</v>
      </c>
      <c r="S409" s="55"/>
      <c r="T409" s="61">
        <f>SUM(T410:T412)</f>
        <v>0</v>
      </c>
      <c r="U409" s="55"/>
      <c r="V409" s="55"/>
      <c r="W409" s="55"/>
      <c r="X409" s="55"/>
      <c r="Y409" s="55"/>
      <c r="Z409" s="55"/>
      <c r="AA409" s="55"/>
      <c r="AB409" s="55"/>
      <c r="AC409" s="55"/>
      <c r="AD409" s="55"/>
      <c r="AE409" s="55"/>
      <c r="AF409" s="55"/>
      <c r="AG409" s="55"/>
      <c r="AH409" s="55"/>
      <c r="AI409" s="55"/>
      <c r="AJ409" s="55"/>
      <c r="AK409" s="55"/>
      <c r="AL409" s="55"/>
      <c r="AM409" s="55"/>
      <c r="AN409" s="55"/>
      <c r="AO409" s="55"/>
      <c r="AP409" s="55"/>
      <c r="AQ409" s="55"/>
      <c r="AR409" s="57" t="s">
        <v>87</v>
      </c>
      <c r="AS409" s="55"/>
      <c r="AT409" s="62" t="s">
        <v>37</v>
      </c>
      <c r="AU409" s="62" t="s">
        <v>38</v>
      </c>
      <c r="AV409" s="55"/>
      <c r="AW409" s="55"/>
      <c r="AX409" s="55"/>
      <c r="AY409" s="57" t="s">
        <v>80</v>
      </c>
      <c r="AZ409" s="55"/>
      <c r="BA409" s="55"/>
      <c r="BB409" s="55"/>
      <c r="BC409" s="55"/>
      <c r="BD409" s="55"/>
      <c r="BE409" s="55"/>
      <c r="BF409" s="55"/>
      <c r="BG409" s="55"/>
      <c r="BH409" s="55"/>
      <c r="BI409" s="55"/>
      <c r="BJ409" s="55"/>
      <c r="BK409" s="63">
        <f>SUM(BK410:BK412)</f>
        <v>0</v>
      </c>
      <c r="BL409" s="55"/>
      <c r="BM409" s="55"/>
    </row>
    <row r="410" spans="1:65" ht="16.5" customHeight="1" x14ac:dyDescent="0.2">
      <c r="A410" s="9"/>
      <c r="B410" s="10"/>
      <c r="C410" s="65" t="s">
        <v>680</v>
      </c>
      <c r="D410" s="65" t="s">
        <v>83</v>
      </c>
      <c r="E410" s="66" t="s">
        <v>681</v>
      </c>
      <c r="F410" s="67" t="s">
        <v>682</v>
      </c>
      <c r="G410" s="68" t="s">
        <v>683</v>
      </c>
      <c r="H410" s="69">
        <v>24</v>
      </c>
      <c r="I410" s="108"/>
      <c r="J410" s="108">
        <f>ROUND(I410*H410,2)</f>
        <v>0</v>
      </c>
      <c r="K410" s="109"/>
      <c r="L410" s="10"/>
      <c r="M410" s="70" t="s">
        <v>6</v>
      </c>
      <c r="N410" s="71" t="s">
        <v>25</v>
      </c>
      <c r="O410" s="72">
        <v>1</v>
      </c>
      <c r="P410" s="72">
        <f>O410*H410</f>
        <v>24</v>
      </c>
      <c r="Q410" s="72">
        <v>0</v>
      </c>
      <c r="R410" s="72">
        <f>Q410*H410</f>
        <v>0</v>
      </c>
      <c r="S410" s="72">
        <v>0</v>
      </c>
      <c r="T410" s="73">
        <f>S410*H410</f>
        <v>0</v>
      </c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74" t="s">
        <v>684</v>
      </c>
      <c r="AS410" s="9"/>
      <c r="AT410" s="74" t="s">
        <v>83</v>
      </c>
      <c r="AU410" s="74" t="s">
        <v>39</v>
      </c>
      <c r="AV410" s="9"/>
      <c r="AW410" s="9"/>
      <c r="AX410" s="9"/>
      <c r="AY410" s="2" t="s">
        <v>80</v>
      </c>
      <c r="AZ410" s="9"/>
      <c r="BA410" s="9"/>
      <c r="BB410" s="9"/>
      <c r="BC410" s="9"/>
      <c r="BD410" s="9"/>
      <c r="BE410" s="75">
        <f>IF(N410="základní",J410,0)</f>
        <v>0</v>
      </c>
      <c r="BF410" s="75">
        <f>IF(N410="snížená",J410,0)</f>
        <v>0</v>
      </c>
      <c r="BG410" s="75">
        <f>IF(N410="zákl. přenesená",J410,0)</f>
        <v>0</v>
      </c>
      <c r="BH410" s="75">
        <f>IF(N410="sníž. přenesená",J410,0)</f>
        <v>0</v>
      </c>
      <c r="BI410" s="75">
        <f>IF(N410="nulová",J410,0)</f>
        <v>0</v>
      </c>
      <c r="BJ410" s="2" t="s">
        <v>39</v>
      </c>
      <c r="BK410" s="75">
        <f>ROUND(I410*H410,2)</f>
        <v>0</v>
      </c>
      <c r="BL410" s="2" t="s">
        <v>684</v>
      </c>
      <c r="BM410" s="74" t="s">
        <v>685</v>
      </c>
    </row>
    <row r="411" spans="1:65" ht="15.75" customHeight="1" x14ac:dyDescent="0.2">
      <c r="A411" s="9"/>
      <c r="B411" s="10"/>
      <c r="C411" s="9"/>
      <c r="D411" s="76" t="s">
        <v>89</v>
      </c>
      <c r="E411" s="9"/>
      <c r="F411" s="77" t="s">
        <v>686</v>
      </c>
      <c r="G411" s="9"/>
      <c r="H411" s="9"/>
      <c r="I411" s="103"/>
      <c r="J411" s="103"/>
      <c r="K411" s="103"/>
      <c r="L411" s="10"/>
      <c r="M411" s="78"/>
      <c r="N411" s="9"/>
      <c r="O411" s="9"/>
      <c r="P411" s="9"/>
      <c r="Q411" s="9"/>
      <c r="R411" s="9"/>
      <c r="S411" s="9"/>
      <c r="T411" s="17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  <c r="AT411" s="2" t="s">
        <v>89</v>
      </c>
      <c r="AU411" s="2" t="s">
        <v>39</v>
      </c>
      <c r="AV411" s="9"/>
      <c r="AW411" s="9"/>
      <c r="AX411" s="9"/>
      <c r="AY411" s="9"/>
      <c r="AZ411" s="9"/>
      <c r="BA411" s="9"/>
      <c r="BB411" s="9"/>
      <c r="BC411" s="9"/>
      <c r="BD411" s="9"/>
      <c r="BE411" s="9"/>
      <c r="BF411" s="9"/>
      <c r="BG411" s="9"/>
      <c r="BH411" s="9"/>
      <c r="BI411" s="9"/>
      <c r="BJ411" s="9"/>
      <c r="BK411" s="9"/>
      <c r="BL411" s="9"/>
      <c r="BM411" s="9"/>
    </row>
    <row r="412" spans="1:65" ht="15.75" customHeight="1" x14ac:dyDescent="0.2">
      <c r="A412" s="9"/>
      <c r="B412" s="10"/>
      <c r="C412" s="9"/>
      <c r="D412" s="79" t="s">
        <v>91</v>
      </c>
      <c r="E412" s="9"/>
      <c r="F412" s="80" t="s">
        <v>687</v>
      </c>
      <c r="G412" s="9"/>
      <c r="H412" s="9"/>
      <c r="I412" s="103"/>
      <c r="J412" s="103"/>
      <c r="K412" s="103"/>
      <c r="L412" s="10"/>
      <c r="M412" s="96"/>
      <c r="N412" s="97"/>
      <c r="O412" s="97"/>
      <c r="P412" s="97"/>
      <c r="Q412" s="97"/>
      <c r="R412" s="97"/>
      <c r="S412" s="97"/>
      <c r="T412" s="98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  <c r="AT412" s="2" t="s">
        <v>91</v>
      </c>
      <c r="AU412" s="2" t="s">
        <v>39</v>
      </c>
      <c r="AV412" s="9"/>
      <c r="AW412" s="9"/>
      <c r="AX412" s="9"/>
      <c r="AY412" s="9"/>
      <c r="AZ412" s="9"/>
      <c r="BA412" s="9"/>
      <c r="BB412" s="9"/>
      <c r="BC412" s="9"/>
      <c r="BD412" s="9"/>
      <c r="BE412" s="9"/>
      <c r="BF412" s="9"/>
      <c r="BG412" s="9"/>
      <c r="BH412" s="9"/>
      <c r="BI412" s="9"/>
      <c r="BJ412" s="9"/>
      <c r="BK412" s="9"/>
      <c r="BL412" s="9"/>
      <c r="BM412" s="9"/>
    </row>
    <row r="413" spans="1:65" ht="6.75" customHeight="1" x14ac:dyDescent="0.2">
      <c r="A413" s="9"/>
      <c r="B413" s="12"/>
      <c r="C413" s="13"/>
      <c r="D413" s="13"/>
      <c r="E413" s="13"/>
      <c r="F413" s="13"/>
      <c r="G413" s="13"/>
      <c r="H413" s="13"/>
      <c r="I413" s="113"/>
      <c r="J413" s="113"/>
      <c r="K413" s="113"/>
      <c r="L413" s="10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  <c r="AT413" s="9"/>
      <c r="AU413" s="9"/>
      <c r="AV413" s="9"/>
      <c r="AW413" s="9"/>
      <c r="AX413" s="9"/>
      <c r="AY413" s="9"/>
      <c r="AZ413" s="9"/>
      <c r="BA413" s="9"/>
      <c r="BB413" s="9"/>
      <c r="BC413" s="9"/>
      <c r="BD413" s="9"/>
      <c r="BE413" s="9"/>
      <c r="BF413" s="9"/>
      <c r="BG413" s="9"/>
      <c r="BH413" s="9"/>
      <c r="BI413" s="9"/>
      <c r="BJ413" s="9"/>
      <c r="BK413" s="9"/>
      <c r="BL413" s="9"/>
      <c r="BM413" s="9"/>
    </row>
  </sheetData>
  <sheetProtection algorithmName="SHA-512" hashValue="0bti7OGXYtJRggDRav9YE0ewTN5nhL75IlfXAp1FejNAY2Srh48xMxDQob6mGlwAc6k2mTdotqQLIKNSaCWUeQ==" saltValue="8XRErqAVcjwslGYYyPAfyQ==" spinCount="100000" sheet="1" objects="1" scenarios="1"/>
  <autoFilter ref="C94:K412"/>
  <mergeCells count="9">
    <mergeCell ref="E85:H85"/>
    <mergeCell ref="E87:H87"/>
    <mergeCell ref="L2:V2"/>
    <mergeCell ref="E7:H7"/>
    <mergeCell ref="E9:H9"/>
    <mergeCell ref="E18:H18"/>
    <mergeCell ref="E27:H27"/>
    <mergeCell ref="E48:H48"/>
    <mergeCell ref="E50:H50"/>
  </mergeCells>
  <hyperlinks>
    <hyperlink ref="F100" r:id="rId1"/>
    <hyperlink ref="F103" r:id="rId2"/>
    <hyperlink ref="F107" r:id="rId3"/>
    <hyperlink ref="F110" r:id="rId4"/>
    <hyperlink ref="F114" r:id="rId5"/>
    <hyperlink ref="F117" r:id="rId6"/>
    <hyperlink ref="F122" r:id="rId7"/>
    <hyperlink ref="F126" r:id="rId8"/>
    <hyperlink ref="F130" r:id="rId9"/>
    <hyperlink ref="F133" r:id="rId10"/>
    <hyperlink ref="F137" r:id="rId11"/>
    <hyperlink ref="F140" r:id="rId12"/>
    <hyperlink ref="F144" r:id="rId13"/>
    <hyperlink ref="F148" r:id="rId14"/>
    <hyperlink ref="F151" r:id="rId15"/>
    <hyperlink ref="F156" r:id="rId16"/>
    <hyperlink ref="F159" r:id="rId17"/>
    <hyperlink ref="F162" r:id="rId18"/>
    <hyperlink ref="F165" r:id="rId19"/>
    <hyperlink ref="F170" r:id="rId20"/>
    <hyperlink ref="F173" r:id="rId21"/>
    <hyperlink ref="F178" r:id="rId22"/>
    <hyperlink ref="F184" r:id="rId23"/>
    <hyperlink ref="F190" r:id="rId24"/>
    <hyperlink ref="F197" r:id="rId25"/>
    <hyperlink ref="F202" r:id="rId26"/>
    <hyperlink ref="F208" r:id="rId27"/>
    <hyperlink ref="F214" r:id="rId28"/>
    <hyperlink ref="F220" r:id="rId29"/>
    <hyperlink ref="F223" r:id="rId30"/>
    <hyperlink ref="F228" r:id="rId31"/>
    <hyperlink ref="F233" r:id="rId32"/>
    <hyperlink ref="F238" r:id="rId33"/>
    <hyperlink ref="F249" r:id="rId34"/>
    <hyperlink ref="F255" r:id="rId35"/>
    <hyperlink ref="F260" r:id="rId36"/>
    <hyperlink ref="F265" r:id="rId37"/>
    <hyperlink ref="F270" r:id="rId38"/>
    <hyperlink ref="F275" r:id="rId39"/>
    <hyperlink ref="F278" r:id="rId40"/>
    <hyperlink ref="F281" r:id="rId41"/>
    <hyperlink ref="F286" r:id="rId42"/>
    <hyperlink ref="F292" r:id="rId43"/>
    <hyperlink ref="F297" r:id="rId44"/>
    <hyperlink ref="F300" r:id="rId45"/>
    <hyperlink ref="F305" r:id="rId46"/>
    <hyperlink ref="F309" r:id="rId47"/>
    <hyperlink ref="F312" r:id="rId48"/>
    <hyperlink ref="F316" r:id="rId49"/>
    <hyperlink ref="F319" r:id="rId50"/>
    <hyperlink ref="F324" r:id="rId51"/>
    <hyperlink ref="F328" r:id="rId52"/>
    <hyperlink ref="F331" r:id="rId53"/>
    <hyperlink ref="F334" r:id="rId54"/>
    <hyperlink ref="F337" r:id="rId55"/>
    <hyperlink ref="F343" r:id="rId56"/>
    <hyperlink ref="F346" r:id="rId57"/>
    <hyperlink ref="F352" r:id="rId58"/>
    <hyperlink ref="F362" r:id="rId59"/>
    <hyperlink ref="F365" r:id="rId60"/>
    <hyperlink ref="F370" r:id="rId61"/>
    <hyperlink ref="F373" r:id="rId62"/>
    <hyperlink ref="F379" r:id="rId63"/>
    <hyperlink ref="F382" r:id="rId64"/>
    <hyperlink ref="F387" r:id="rId65"/>
    <hyperlink ref="F390" r:id="rId66"/>
    <hyperlink ref="F394" r:id="rId67"/>
    <hyperlink ref="F397" r:id="rId68"/>
    <hyperlink ref="F401" r:id="rId69"/>
    <hyperlink ref="F404" r:id="rId70"/>
    <hyperlink ref="F408" r:id="rId71"/>
    <hyperlink ref="F412" r:id="rId72"/>
  </hyperlinks>
  <pageMargins left="0.39374999999999999" right="0.39374999999999999" top="0.39374999999999999" bottom="0.39374999999999999" header="0" footer="0"/>
  <pageSetup paperSize="9" fitToHeight="0" orientation="portrait" r:id="rId73"/>
  <headerFooter>
    <oddFooter>&amp;CStrana &amp;P 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1 - Počítačová učebna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Merenus</dc:creator>
  <cp:lastModifiedBy>David Němec</cp:lastModifiedBy>
  <dcterms:created xsi:type="dcterms:W3CDTF">2024-02-15T07:41:45Z</dcterms:created>
  <dcterms:modified xsi:type="dcterms:W3CDTF">2025-06-10T10:38:35Z</dcterms:modified>
</cp:coreProperties>
</file>